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ickmellon/Desktop/"/>
    </mc:Choice>
  </mc:AlternateContent>
  <xr:revisionPtr revIDLastSave="0" documentId="13_ncr:1_{CA5FE3EA-10B6-7F49-9A34-ED1E58835C25}" xr6:coauthVersionLast="47" xr6:coauthVersionMax="47" xr10:uidLastSave="{00000000-0000-0000-0000-000000000000}"/>
  <workbookProtection workbookAlgorithmName="SHA-512" workbookHashValue="ZaY/Xg6ClBdFUNAb+ekLqVcjUwI9sqKrPHJYVyY+I7cNTfMRHzc42ZkdQwrYPyZ8GtU/siQmndD3YbHmctgXpg==" workbookSaltValue="bfu1DKgGq3B2DDavZzDsNg==" workbookSpinCount="100000" lockStructure="1"/>
  <bookViews>
    <workbookView xWindow="4680" yWindow="3280" windowWidth="34740" windowHeight="19780" tabRatio="838" activeTab="3" xr2:uid="{8661A5BC-1821-41F6-ADC1-3A5FD0AF43F2}"/>
  </bookViews>
  <sheets>
    <sheet name="Table Summary" sheetId="27" state="veryHidden" r:id="rId1"/>
    <sheet name="Modal Factors" sheetId="25" state="veryHidden" r:id="rId2"/>
    <sheet name="Parameters" sheetId="108" state="veryHidden" r:id="rId3"/>
    <sheet name="Calculator" sheetId="33" r:id="rId4"/>
    <sheet name="0TX" sheetId="42" state="hidden" r:id="rId5"/>
    <sheet name="0FL" sheetId="53" state="veryHidden" r:id="rId6"/>
    <sheet name="0NH" sheetId="111" state="veryHidden" r:id="rId7"/>
    <sheet name="0ID" sheetId="110" state="veryHidden" r:id="rId8"/>
    <sheet name="0CA" sheetId="148" state="veryHidden" r:id="rId9"/>
    <sheet name="50.1.1" sheetId="43" state="veryHidden" r:id="rId10"/>
    <sheet name="50.1.2" sheetId="51" state="veryHidden" r:id="rId11"/>
    <sheet name="50.1.3" sheetId="52" state="veryHidden" r:id="rId12"/>
    <sheet name="50.2.1" sheetId="44" state="veryHidden" r:id="rId13"/>
    <sheet name="50.2.2" sheetId="50" state="veryHidden" r:id="rId14"/>
    <sheet name="50.3" sheetId="45" state="veryHidden" r:id="rId15"/>
    <sheet name="50.4" sheetId="46" state="veryHidden" r:id="rId16"/>
    <sheet name="50.5" sheetId="47" state="veryHidden" r:id="rId17"/>
    <sheet name="50.6" sheetId="48" state="veryHidden" r:id="rId18"/>
    <sheet name="50.7" sheetId="49" state="veryHidden" r:id="rId19"/>
    <sheet name="50.8" sheetId="38" state="veryHidden" r:id="rId20"/>
    <sheet name="50.9" sheetId="39" state="veryHidden" r:id="rId21"/>
    <sheet name="50.10" sheetId="40" state="veryHidden" r:id="rId22"/>
    <sheet name="50.11" sheetId="41" state="veryHidden" r:id="rId23"/>
    <sheet name="50.12" sheetId="34" state="veryHidden" r:id="rId24"/>
    <sheet name="50.13" sheetId="35" state="veryHidden" r:id="rId25"/>
    <sheet name="50.14" sheetId="36" state="veryHidden" r:id="rId26"/>
    <sheet name="50.15" sheetId="37" state="veryHidden" r:id="rId27"/>
    <sheet name="55.1.1" sheetId="54" state="veryHidden" r:id="rId28"/>
    <sheet name="55.1.2" sheetId="55" state="veryHidden" r:id="rId29"/>
    <sheet name="55.1.3" sheetId="56" state="veryHidden" r:id="rId30"/>
    <sheet name="55.2.1" sheetId="57" state="veryHidden" r:id="rId31"/>
    <sheet name="55.2.2" sheetId="58" state="veryHidden" r:id="rId32"/>
    <sheet name="55.3" sheetId="59" state="veryHidden" r:id="rId33"/>
    <sheet name="55.4" sheetId="60" state="veryHidden" r:id="rId34"/>
    <sheet name="55.5" sheetId="61" state="veryHidden" r:id="rId35"/>
    <sheet name="55.6" sheetId="62" state="veryHidden" r:id="rId36"/>
    <sheet name="55.7" sheetId="63" state="veryHidden" r:id="rId37"/>
    <sheet name="55.8" sheetId="64" state="veryHidden" r:id="rId38"/>
    <sheet name="55.9" sheetId="65" state="veryHidden" r:id="rId39"/>
    <sheet name="55.10" sheetId="66" state="veryHidden" r:id="rId40"/>
    <sheet name="55.11" sheetId="67" state="veryHidden" r:id="rId41"/>
    <sheet name="55.12" sheetId="68" state="veryHidden" r:id="rId42"/>
    <sheet name="55.13" sheetId="69" state="veryHidden" r:id="rId43"/>
    <sheet name="55.14" sheetId="70" state="veryHidden" r:id="rId44"/>
    <sheet name="55.15" sheetId="71" state="veryHidden" r:id="rId45"/>
    <sheet name="60.1.1" sheetId="72" state="hidden" r:id="rId46"/>
    <sheet name="60.1.2" sheetId="73" state="veryHidden" r:id="rId47"/>
    <sheet name="60.1.3" sheetId="74" state="veryHidden" r:id="rId48"/>
    <sheet name="60.2.1" sheetId="75" state="veryHidden" r:id="rId49"/>
    <sheet name="60.2.2" sheetId="76" state="veryHidden" r:id="rId50"/>
    <sheet name="60.3" sheetId="77" state="veryHidden" r:id="rId51"/>
    <sheet name="60.4" sheetId="78" state="veryHidden" r:id="rId52"/>
    <sheet name="60.5" sheetId="79" state="veryHidden" r:id="rId53"/>
    <sheet name="60.6" sheetId="80" state="veryHidden" r:id="rId54"/>
    <sheet name="60.7" sheetId="81" state="veryHidden" r:id="rId55"/>
    <sheet name="60.8" sheetId="82" state="veryHidden" r:id="rId56"/>
    <sheet name="60.9" sheetId="83" state="veryHidden" r:id="rId57"/>
    <sheet name="60.10" sheetId="84" state="veryHidden" r:id="rId58"/>
    <sheet name="60.11" sheetId="85" state="veryHidden" r:id="rId59"/>
    <sheet name="60.12" sheetId="86" state="veryHidden" r:id="rId60"/>
    <sheet name="60.13" sheetId="87" state="veryHidden" r:id="rId61"/>
    <sheet name="60.14" sheetId="88" state="veryHidden" r:id="rId62"/>
    <sheet name="60.15" sheetId="89" state="veryHidden" r:id="rId63"/>
    <sheet name="CA.1.1" sheetId="149" state="veryHidden" r:id="rId64"/>
    <sheet name="CA.1.2" sheetId="150" state="veryHidden" r:id="rId65"/>
    <sheet name="CA.1.3" sheetId="151" state="veryHidden" r:id="rId66"/>
    <sheet name="CA.2.1" sheetId="152" state="veryHidden" r:id="rId67"/>
    <sheet name="CA.2.2" sheetId="153" state="veryHidden" r:id="rId68"/>
    <sheet name="CA.3" sheetId="154" state="veryHidden" r:id="rId69"/>
    <sheet name="CA.4" sheetId="155" state="veryHidden" r:id="rId70"/>
    <sheet name="CA.5" sheetId="156" state="veryHidden" r:id="rId71"/>
    <sheet name="CA.6" sheetId="157" state="veryHidden" r:id="rId72"/>
    <sheet name="CA.7" sheetId="158" state="veryHidden" r:id="rId73"/>
    <sheet name="CA.8" sheetId="159" state="veryHidden" r:id="rId74"/>
    <sheet name="CA.9" sheetId="160" state="veryHidden" r:id="rId75"/>
    <sheet name="CA.10" sheetId="161" state="veryHidden" r:id="rId76"/>
    <sheet name="CA.11" sheetId="162" state="veryHidden" r:id="rId77"/>
    <sheet name="CA.12" sheetId="163" state="veryHidden" r:id="rId78"/>
    <sheet name="CA.13" sheetId="164" state="veryHidden" r:id="rId79"/>
    <sheet name="CA.14" sheetId="165" state="veryHidden" r:id="rId80"/>
    <sheet name="CA.15" sheetId="166" state="veryHidden" r:id="rId81"/>
    <sheet name="DC.1.1" sheetId="90" state="veryHidden" r:id="rId82"/>
    <sheet name="DC.1.2" sheetId="91" state="veryHidden" r:id="rId83"/>
    <sheet name="DC.1.3" sheetId="92" state="veryHidden" r:id="rId84"/>
    <sheet name="DC.2.1" sheetId="93" state="veryHidden" r:id="rId85"/>
    <sheet name="DC.2.2" sheetId="94" state="veryHidden" r:id="rId86"/>
    <sheet name="DC.3" sheetId="95" state="veryHidden" r:id="rId87"/>
    <sheet name="DC.4" sheetId="96" state="veryHidden" r:id="rId88"/>
    <sheet name="DC.5" sheetId="97" state="veryHidden" r:id="rId89"/>
    <sheet name="DC.6" sheetId="98" state="veryHidden" r:id="rId90"/>
    <sheet name="DC.7" sheetId="99" state="veryHidden" r:id="rId91"/>
    <sheet name="DC.8" sheetId="100" state="veryHidden" r:id="rId92"/>
    <sheet name="DC.9" sheetId="101" state="veryHidden" r:id="rId93"/>
    <sheet name="DC.10" sheetId="102" state="veryHidden" r:id="rId94"/>
    <sheet name="DC.11" sheetId="103" state="veryHidden" r:id="rId95"/>
    <sheet name="DC.12" sheetId="104" state="veryHidden" r:id="rId96"/>
    <sheet name="DC.13" sheetId="105" state="veryHidden" r:id="rId97"/>
    <sheet name="DC.14" sheetId="106" state="veryHidden" r:id="rId98"/>
    <sheet name="DC.15" sheetId="107" state="veryHidden" r:id="rId99"/>
    <sheet name="VT.1.1" sheetId="112" state="veryHidden" r:id="rId100"/>
    <sheet name="VT.1.2" sheetId="113" state="veryHidden" r:id="rId101"/>
    <sheet name="VT.1.3" sheetId="114" state="veryHidden" r:id="rId102"/>
    <sheet name="VT.2.1" sheetId="115" state="veryHidden" r:id="rId103"/>
    <sheet name="VT.2.2" sheetId="116" state="veryHidden" r:id="rId104"/>
    <sheet name="VT.3" sheetId="117" state="veryHidden" r:id="rId105"/>
    <sheet name="VT.4" sheetId="118" state="veryHidden" r:id="rId106"/>
    <sheet name="VT.5" sheetId="119" state="veryHidden" r:id="rId107"/>
    <sheet name="VT.6" sheetId="120" state="veryHidden" r:id="rId108"/>
    <sheet name="VT.7" sheetId="121" state="veryHidden" r:id="rId109"/>
    <sheet name="VT.8" sheetId="122" state="veryHidden" r:id="rId110"/>
    <sheet name="VT.9" sheetId="123" state="veryHidden" r:id="rId111"/>
    <sheet name="VT.10" sheetId="124" state="veryHidden" r:id="rId112"/>
    <sheet name="VT.11" sheetId="125" state="veryHidden" r:id="rId113"/>
    <sheet name="VT.12" sheetId="126" state="veryHidden" r:id="rId114"/>
    <sheet name="VT.13" sheetId="127" state="veryHidden" r:id="rId115"/>
    <sheet name="VT.14" sheetId="128" state="veryHidden" r:id="rId116"/>
    <sheet name="VT.15" sheetId="129" state="veryHidden" r:id="rId117"/>
    <sheet name="WA.1.1" sheetId="130" state="veryHidden" r:id="rId118"/>
    <sheet name="WA.1.2" sheetId="131" state="veryHidden" r:id="rId119"/>
    <sheet name="WA.1.3" sheetId="132" state="veryHidden" r:id="rId120"/>
    <sheet name="WA.2.1" sheetId="133" state="veryHidden" r:id="rId121"/>
    <sheet name="WA.2.2" sheetId="134" state="veryHidden" r:id="rId122"/>
    <sheet name="WA.3" sheetId="135" state="veryHidden" r:id="rId123"/>
    <sheet name="WA.4" sheetId="136" state="veryHidden" r:id="rId124"/>
    <sheet name="WA.5" sheetId="137" state="veryHidden" r:id="rId125"/>
    <sheet name="WA.6" sheetId="138" state="veryHidden" r:id="rId126"/>
    <sheet name="WA.7" sheetId="139" state="veryHidden" r:id="rId127"/>
    <sheet name="WA.8" sheetId="140" state="veryHidden" r:id="rId128"/>
    <sheet name="WA.9" sheetId="141" state="veryHidden" r:id="rId129"/>
    <sheet name="WA.10" sheetId="142" state="veryHidden" r:id="rId130"/>
    <sheet name="WA.11" sheetId="143" state="veryHidden" r:id="rId131"/>
    <sheet name="WA.12" sheetId="144" state="veryHidden" r:id="rId132"/>
    <sheet name="WA.13" sheetId="145" state="veryHidden" r:id="rId133"/>
    <sheet name="WA.14" sheetId="146" state="veryHidden" r:id="rId134"/>
    <sheet name="WA.15" sheetId="147" state="veryHidden" r:id="rId135"/>
    <sheet name="Base" sheetId="28" state="veryHidden" r:id="rId136"/>
    <sheet name="R1" sheetId="29" state="veryHidden" r:id="rId137"/>
    <sheet name="R2" sheetId="30" state="veryHidden" r:id="rId138"/>
    <sheet name="R3" sheetId="31" state="veryHidden" r:id="rId139"/>
    <sheet name="R4" sheetId="32" state="veryHidden" r:id="rId140"/>
  </sheets>
  <definedNames>
    <definedName name="LRFactor" localSheetId="5">#REF!</definedName>
    <definedName name="LRFactor">'Table Summary'!$I$4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3" l="1"/>
  <c r="F10" i="33" l="1"/>
  <c r="I24" i="33" l="1"/>
  <c r="F24" i="29"/>
  <c r="G19" i="33"/>
  <c r="I37" i="108"/>
  <c r="I32" i="108"/>
  <c r="F19" i="33"/>
  <c r="T58" i="108"/>
  <c r="T59" i="108" s="1"/>
  <c r="T60" i="108" s="1"/>
  <c r="T61" i="108" s="1"/>
  <c r="T62" i="108" s="1"/>
  <c r="T63" i="108" s="1"/>
  <c r="T64" i="108" s="1"/>
  <c r="T65" i="108" s="1"/>
  <c r="T66" i="108" s="1"/>
  <c r="T67" i="108" s="1"/>
  <c r="T68" i="108" s="1"/>
  <c r="T69" i="108" s="1"/>
  <c r="T70" i="108" s="1"/>
  <c r="T71" i="108" s="1"/>
  <c r="T72" i="108" s="1"/>
  <c r="T73" i="108" s="1"/>
  <c r="T74" i="108" s="1"/>
  <c r="T75" i="108" s="1"/>
  <c r="T76" i="108" s="1"/>
  <c r="T77" i="108" s="1"/>
  <c r="T78" i="108" s="1"/>
  <c r="T79" i="108" s="1"/>
  <c r="T80" i="108" s="1"/>
  <c r="T81" i="108" s="1"/>
  <c r="T82" i="108" s="1"/>
  <c r="T83" i="108" s="1"/>
  <c r="T84" i="108" s="1"/>
  <c r="T85" i="108" s="1"/>
  <c r="T86" i="108" s="1"/>
  <c r="T87" i="108" s="1"/>
  <c r="T88" i="108" s="1"/>
  <c r="T27" i="108"/>
  <c r="T28" i="108" s="1"/>
  <c r="T29" i="108" s="1"/>
  <c r="T30" i="108" s="1"/>
  <c r="T31" i="108" s="1"/>
  <c r="T32" i="108" s="1"/>
  <c r="T33" i="108" s="1"/>
  <c r="T34" i="108" s="1"/>
  <c r="T35" i="108" s="1"/>
  <c r="T36" i="108" s="1"/>
  <c r="T37" i="108" s="1"/>
  <c r="T38" i="108" s="1"/>
  <c r="T39" i="108" s="1"/>
  <c r="T40" i="108" s="1"/>
  <c r="T41" i="108" s="1"/>
  <c r="T42" i="108" s="1"/>
  <c r="T43" i="108" s="1"/>
  <c r="T44" i="108" s="1"/>
  <c r="T45" i="108" s="1"/>
  <c r="T46" i="108" s="1"/>
  <c r="T47" i="108" s="1"/>
  <c r="T48" i="108" s="1"/>
  <c r="T49" i="108" s="1"/>
  <c r="T50" i="108" s="1"/>
  <c r="T51" i="108" s="1"/>
  <c r="T52" i="108" s="1"/>
  <c r="T53" i="108" s="1"/>
  <c r="T54" i="108" s="1"/>
  <c r="T55" i="108" s="1"/>
  <c r="T56" i="108" s="1"/>
  <c r="T57" i="108" s="1"/>
  <c r="T10" i="108"/>
  <c r="T11" i="108" s="1"/>
  <c r="T12" i="108" s="1"/>
  <c r="T13" i="108" s="1"/>
  <c r="T14" i="108" s="1"/>
  <c r="T15" i="108" s="1"/>
  <c r="T16" i="108" s="1"/>
  <c r="T17" i="108" s="1"/>
  <c r="T18" i="108" s="1"/>
  <c r="T19" i="108" s="1"/>
  <c r="T20" i="108" s="1"/>
  <c r="T21" i="108" s="1"/>
  <c r="T22" i="108" s="1"/>
  <c r="T23" i="108" s="1"/>
  <c r="T24" i="108" s="1"/>
  <c r="T25" i="108" s="1"/>
  <c r="T26" i="108" s="1"/>
  <c r="F14" i="33"/>
  <c r="F13" i="33"/>
  <c r="E15" i="33" l="1"/>
  <c r="E19" i="108"/>
  <c r="E18" i="108"/>
  <c r="E16" i="108"/>
  <c r="D19" i="108"/>
  <c r="D18" i="108"/>
  <c r="D17" i="108"/>
  <c r="D16" i="108"/>
  <c r="D12" i="108"/>
  <c r="D11" i="108"/>
  <c r="E17" i="108" s="1"/>
  <c r="D10" i="108"/>
  <c r="D9" i="108"/>
  <c r="D8" i="108"/>
  <c r="D6" i="108"/>
  <c r="F27" i="108"/>
  <c r="O39" i="108"/>
  <c r="Q38" i="108"/>
  <c r="Q34" i="108"/>
  <c r="Q50" i="108"/>
  <c r="R30" i="108"/>
  <c r="P40" i="108"/>
  <c r="O31" i="108"/>
  <c r="P35" i="108"/>
  <c r="O35" i="108"/>
  <c r="Q40" i="108"/>
  <c r="O28" i="108"/>
  <c r="O33" i="108"/>
  <c r="O34" i="108"/>
  <c r="P33" i="108"/>
  <c r="O30" i="108"/>
  <c r="Q31" i="108"/>
  <c r="O38" i="108"/>
  <c r="O40" i="108"/>
  <c r="Q30" i="108"/>
  <c r="R39" i="108"/>
  <c r="R31" i="108"/>
  <c r="O50" i="108"/>
  <c r="P50" i="108"/>
  <c r="Q27" i="108"/>
  <c r="R33" i="108"/>
  <c r="R28" i="108"/>
  <c r="R36" i="108"/>
  <c r="P34" i="108"/>
  <c r="R38" i="108"/>
  <c r="R40" i="108"/>
  <c r="R35" i="108"/>
  <c r="P38" i="108"/>
  <c r="Q33" i="108"/>
  <c r="P36" i="108"/>
  <c r="P28" i="108"/>
  <c r="Q36" i="108"/>
  <c r="P31" i="108"/>
  <c r="O48" i="108"/>
  <c r="R34" i="108"/>
  <c r="P30" i="108"/>
  <c r="Q48" i="108"/>
  <c r="O27" i="108"/>
  <c r="R27" i="108"/>
  <c r="P48" i="108"/>
  <c r="R50" i="108"/>
  <c r="O36" i="108"/>
  <c r="Q28" i="108"/>
  <c r="O52" i="108"/>
  <c r="P39" i="108"/>
  <c r="Q35" i="108"/>
  <c r="P27" i="108"/>
  <c r="Q39" i="108"/>
  <c r="E40" i="108" l="1"/>
  <c r="E39" i="108"/>
  <c r="E38" i="108"/>
  <c r="D34" i="108"/>
  <c r="F34" i="108" s="1"/>
  <c r="E31" i="108"/>
  <c r="E30" i="108"/>
  <c r="E34" i="108"/>
  <c r="D52" i="108"/>
  <c r="D50" i="108"/>
  <c r="D40" i="108"/>
  <c r="D39" i="108"/>
  <c r="D33" i="108"/>
  <c r="D36" i="108"/>
  <c r="D35" i="108"/>
  <c r="E50" i="108"/>
  <c r="E33" i="108"/>
  <c r="E36" i="108"/>
  <c r="E35" i="108"/>
  <c r="D28" i="108"/>
  <c r="D31" i="108" s="1"/>
  <c r="D46" i="108"/>
  <c r="D48" i="108"/>
  <c r="F17" i="108"/>
  <c r="F16" i="108"/>
  <c r="D13" i="108"/>
  <c r="D27" i="108"/>
  <c r="E28" i="108"/>
  <c r="R29" i="108"/>
  <c r="R46" i="108"/>
  <c r="Q29" i="108"/>
  <c r="R52" i="108"/>
  <c r="Q52" i="108"/>
  <c r="O46" i="108"/>
  <c r="P52" i="108"/>
  <c r="P46" i="108"/>
  <c r="R48" i="108"/>
  <c r="O29" i="108"/>
  <c r="Q46" i="108"/>
  <c r="P29" i="108"/>
  <c r="E52" i="108" l="1"/>
  <c r="E48" i="108"/>
  <c r="D38" i="108"/>
  <c r="D30" i="108"/>
  <c r="F30" i="108" s="1"/>
  <c r="G30" i="108" s="1"/>
  <c r="I30" i="108" s="1"/>
  <c r="J13" i="33" s="1"/>
  <c r="E46" i="108"/>
  <c r="F28" i="108"/>
  <c r="G28" i="108" s="1"/>
  <c r="I28" i="108" s="1"/>
  <c r="J11" i="33" s="1"/>
  <c r="D29" i="108"/>
  <c r="F35" i="108"/>
  <c r="F48" i="108"/>
  <c r="F36" i="108"/>
  <c r="F40" i="108"/>
  <c r="F39" i="108"/>
  <c r="F46" i="108"/>
  <c r="F52" i="108"/>
  <c r="F50" i="108"/>
  <c r="G50" i="108" s="1"/>
  <c r="I50" i="108" s="1"/>
  <c r="J33" i="33" s="1"/>
  <c r="F38" i="108"/>
  <c r="G38" i="108" s="1"/>
  <c r="I38" i="108" s="1"/>
  <c r="J23" i="33" s="1"/>
  <c r="F33" i="108"/>
  <c r="E27" i="108"/>
  <c r="G36" i="108"/>
  <c r="I36" i="108" s="1"/>
  <c r="J20" i="33" s="1"/>
  <c r="G33" i="108"/>
  <c r="I33" i="108" s="1"/>
  <c r="J17" i="33" s="1"/>
  <c r="G34" i="108"/>
  <c r="I34" i="108" s="1"/>
  <c r="J18" i="33" s="1"/>
  <c r="G35" i="108"/>
  <c r="I35" i="108" s="1"/>
  <c r="J19" i="33" s="1"/>
  <c r="G39" i="108"/>
  <c r="I39" i="108" s="1"/>
  <c r="J24" i="33" s="1"/>
  <c r="G40" i="108"/>
  <c r="I40" i="108" s="1"/>
  <c r="J25" i="33" s="1"/>
  <c r="P55" i="108"/>
  <c r="E29" i="108"/>
  <c r="R55" i="108"/>
  <c r="O55" i="108"/>
  <c r="Q55" i="108"/>
  <c r="F31" i="108"/>
  <c r="G31" i="108" s="1"/>
  <c r="I31" i="108" s="1"/>
  <c r="J14" i="33" s="1"/>
  <c r="H11" i="28"/>
  <c r="I11" i="28"/>
  <c r="J11" i="28"/>
  <c r="K11" i="28"/>
  <c r="L11" i="28"/>
  <c r="M11" i="28"/>
  <c r="N11" i="28"/>
  <c r="O11" i="28"/>
  <c r="B18" i="28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/>
  <c r="B96" i="28"/>
  <c r="B97" i="28"/>
  <c r="B98" i="28"/>
  <c r="B99" i="28"/>
  <c r="B100" i="28"/>
  <c r="B101" i="28"/>
  <c r="B102" i="28"/>
  <c r="B103" i="28"/>
  <c r="B104" i="28"/>
  <c r="B105" i="28"/>
  <c r="B106" i="28"/>
  <c r="B107" i="28"/>
  <c r="B108" i="28"/>
  <c r="B109" i="28"/>
  <c r="B110" i="28"/>
  <c r="B111" i="28"/>
  <c r="B112" i="28"/>
  <c r="B113" i="28"/>
  <c r="B114" i="28"/>
  <c r="B115" i="28"/>
  <c r="B116" i="28"/>
  <c r="B117" i="28"/>
  <c r="B118" i="28"/>
  <c r="B119" i="28"/>
  <c r="B120" i="28"/>
  <c r="B121" i="28"/>
  <c r="B122" i="28"/>
  <c r="B123" i="28"/>
  <c r="B124" i="28"/>
  <c r="B125" i="28"/>
  <c r="B126" i="28"/>
  <c r="B127" i="28"/>
  <c r="B128" i="28"/>
  <c r="B129" i="28"/>
  <c r="B130" i="28"/>
  <c r="B131" i="28"/>
  <c r="B132" i="28"/>
  <c r="B133" i="28"/>
  <c r="B134" i="28"/>
  <c r="B135" i="28"/>
  <c r="B136" i="28"/>
  <c r="B137" i="28"/>
  <c r="B138" i="28"/>
  <c r="B139" i="28"/>
  <c r="B140" i="28"/>
  <c r="B141" i="28"/>
  <c r="B142" i="28"/>
  <c r="B143" i="28"/>
  <c r="B144" i="28"/>
  <c r="B145" i="28"/>
  <c r="B146" i="28"/>
  <c r="B147" i="28"/>
  <c r="B148" i="28"/>
  <c r="B149" i="28"/>
  <c r="B150" i="28"/>
  <c r="B151" i="28"/>
  <c r="B152" i="28"/>
  <c r="B153" i="28"/>
  <c r="B154" i="28"/>
  <c r="B155" i="28"/>
  <c r="B156" i="28"/>
  <c r="B157" i="28"/>
  <c r="B158" i="28"/>
  <c r="B159" i="28"/>
  <c r="B160" i="28"/>
  <c r="B161" i="28"/>
  <c r="B162" i="28"/>
  <c r="B163" i="28"/>
  <c r="B164" i="28"/>
  <c r="B165" i="28" s="1"/>
  <c r="B166" i="28" s="1"/>
  <c r="B174" i="28"/>
  <c r="B175" i="28"/>
  <c r="B176" i="28"/>
  <c r="B177" i="28"/>
  <c r="B178" i="28"/>
  <c r="B179" i="28"/>
  <c r="B180" i="28"/>
  <c r="B181" i="28"/>
  <c r="B182" i="28"/>
  <c r="B183" i="28"/>
  <c r="B184" i="28"/>
  <c r="B185" i="28"/>
  <c r="B186" i="28"/>
  <c r="B187" i="28"/>
  <c r="B188" i="28"/>
  <c r="B189" i="28"/>
  <c r="B190" i="28"/>
  <c r="B191" i="28"/>
  <c r="B192" i="28" s="1"/>
  <c r="B193" i="28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52" i="28"/>
  <c r="B253" i="28"/>
  <c r="B254" i="28"/>
  <c r="B255" i="28"/>
  <c r="B256" i="28"/>
  <c r="B257" i="28"/>
  <c r="B258" i="28"/>
  <c r="B259" i="28"/>
  <c r="B260" i="28"/>
  <c r="B261" i="28"/>
  <c r="B262" i="28"/>
  <c r="B263" i="28"/>
  <c r="B264" i="28"/>
  <c r="B265" i="28"/>
  <c r="B266" i="28"/>
  <c r="B267" i="28"/>
  <c r="B268" i="28"/>
  <c r="B269" i="28"/>
  <c r="B270" i="28"/>
  <c r="B271" i="28"/>
  <c r="B272" i="28"/>
  <c r="B273" i="28"/>
  <c r="B274" i="28"/>
  <c r="B275" i="28"/>
  <c r="B276" i="28"/>
  <c r="B277" i="28"/>
  <c r="B278" i="28"/>
  <c r="B279" i="28"/>
  <c r="B280" i="28"/>
  <c r="B281" i="28"/>
  <c r="B282" i="28"/>
  <c r="B283" i="28"/>
  <c r="B284" i="28"/>
  <c r="B285" i="28"/>
  <c r="B286" i="28"/>
  <c r="B287" i="28"/>
  <c r="B288" i="28"/>
  <c r="B289" i="28"/>
  <c r="B290" i="28"/>
  <c r="B291" i="28"/>
  <c r="B292" i="28"/>
  <c r="B293" i="28"/>
  <c r="B294" i="28"/>
  <c r="B295" i="28"/>
  <c r="B296" i="28"/>
  <c r="B297" i="28"/>
  <c r="B298" i="28"/>
  <c r="B299" i="28"/>
  <c r="B300" i="28"/>
  <c r="B301" i="28"/>
  <c r="B302" i="28"/>
  <c r="B303" i="28"/>
  <c r="B304" i="28"/>
  <c r="B305" i="28"/>
  <c r="B306" i="28"/>
  <c r="B307" i="28"/>
  <c r="B308" i="28"/>
  <c r="B309" i="28"/>
  <c r="B310" i="28"/>
  <c r="B311" i="28"/>
  <c r="B312" i="28"/>
  <c r="B313" i="28"/>
  <c r="B314" i="28"/>
  <c r="B315" i="28"/>
  <c r="B316" i="28"/>
  <c r="B317" i="28"/>
  <c r="B318" i="28"/>
  <c r="B319" i="28"/>
  <c r="B320" i="28"/>
  <c r="B321" i="28"/>
  <c r="B322" i="28"/>
  <c r="G48" i="108" l="1"/>
  <c r="I48" i="108" s="1"/>
  <c r="J32" i="33" s="1"/>
  <c r="G52" i="108"/>
  <c r="I52" i="108" s="1"/>
  <c r="J34" i="33" s="1"/>
  <c r="G46" i="108"/>
  <c r="I46" i="108" s="1"/>
  <c r="J31" i="33" s="1"/>
  <c r="F29" i="108"/>
  <c r="G29" i="108" s="1"/>
  <c r="I29" i="108" s="1"/>
  <c r="J12" i="33" s="1"/>
  <c r="G27" i="108"/>
  <c r="D11" i="28"/>
  <c r="I27" i="108" l="1"/>
  <c r="G42" i="108"/>
  <c r="T142" i="28"/>
  <c r="T220" i="28"/>
  <c r="T298" i="28"/>
  <c r="Y161" i="28"/>
  <c r="Y239" i="28"/>
  <c r="Y317" i="28"/>
  <c r="K142" i="28"/>
  <c r="K220" i="28"/>
  <c r="K298" i="28"/>
  <c r="I160" i="28"/>
  <c r="I316" i="28"/>
  <c r="I238" i="28"/>
  <c r="G163" i="28"/>
  <c r="G241" i="28"/>
  <c r="G319" i="28"/>
  <c r="R144" i="28"/>
  <c r="R222" i="28"/>
  <c r="R300" i="28"/>
  <c r="E155" i="28"/>
  <c r="E233" i="28"/>
  <c r="E311" i="28"/>
  <c r="P142" i="28"/>
  <c r="P220" i="28"/>
  <c r="P298" i="28"/>
  <c r="N140" i="28"/>
  <c r="N218" i="28"/>
  <c r="N296" i="28"/>
  <c r="I104" i="28"/>
  <c r="I182" i="28"/>
  <c r="I260" i="28"/>
  <c r="J98" i="28"/>
  <c r="J176" i="28"/>
  <c r="J254" i="28"/>
  <c r="Q119" i="28"/>
  <c r="Q197" i="28"/>
  <c r="Q275" i="28"/>
  <c r="D108" i="28"/>
  <c r="D186" i="28"/>
  <c r="D264" i="28"/>
  <c r="N112" i="28"/>
  <c r="N190" i="28"/>
  <c r="N268" i="28"/>
  <c r="K115" i="28"/>
  <c r="K193" i="28"/>
  <c r="K271" i="28"/>
  <c r="F17" i="31"/>
  <c r="G17" i="31"/>
  <c r="F52" i="30"/>
  <c r="G52" i="30"/>
  <c r="L161" i="28"/>
  <c r="L239" i="28"/>
  <c r="L317" i="28"/>
  <c r="N166" i="28"/>
  <c r="N244" i="28"/>
  <c r="N322" i="28"/>
  <c r="M155" i="28"/>
  <c r="M233" i="28"/>
  <c r="M311" i="28"/>
  <c r="W147" i="28"/>
  <c r="W225" i="28"/>
  <c r="W303" i="28"/>
  <c r="J136" i="28"/>
  <c r="J214" i="28"/>
  <c r="J292" i="28"/>
  <c r="Y123" i="28"/>
  <c r="Y201" i="28"/>
  <c r="Y279" i="28"/>
  <c r="S132" i="28"/>
  <c r="S288" i="28"/>
  <c r="S210" i="28"/>
  <c r="N101" i="28"/>
  <c r="N179" i="28"/>
  <c r="N257" i="28"/>
  <c r="D154" i="28"/>
  <c r="D232" i="28"/>
  <c r="D310" i="28"/>
  <c r="Z163" i="28"/>
  <c r="Z241" i="28"/>
  <c r="Z319" i="28"/>
  <c r="U115" i="28"/>
  <c r="U193" i="28"/>
  <c r="U271" i="28"/>
  <c r="H105" i="28"/>
  <c r="H261" i="28"/>
  <c r="H183" i="28"/>
  <c r="I98" i="28"/>
  <c r="I176" i="28"/>
  <c r="I254" i="28"/>
  <c r="P119" i="28"/>
  <c r="P197" i="28"/>
  <c r="P275" i="28"/>
  <c r="Z129" i="28"/>
  <c r="Z285" i="28"/>
  <c r="Z207" i="28"/>
  <c r="F20" i="31"/>
  <c r="G20" i="31"/>
  <c r="N100" i="28"/>
  <c r="N178" i="28"/>
  <c r="N256" i="28"/>
  <c r="W114" i="28"/>
  <c r="W192" i="28"/>
  <c r="W270" i="28"/>
  <c r="F22" i="31"/>
  <c r="G22" i="31"/>
  <c r="F96" i="28"/>
  <c r="F174" i="28"/>
  <c r="F252" i="28"/>
  <c r="F47" i="32"/>
  <c r="G47" i="32"/>
  <c r="X134" i="28"/>
  <c r="X212" i="28"/>
  <c r="X290" i="28"/>
  <c r="T137" i="28"/>
  <c r="T215" i="28"/>
  <c r="T293" i="28"/>
  <c r="Z165" i="28"/>
  <c r="Z243" i="28"/>
  <c r="Z321" i="28"/>
  <c r="L151" i="28"/>
  <c r="L229" i="28"/>
  <c r="L307" i="28"/>
  <c r="R106" i="28"/>
  <c r="R184" i="28"/>
  <c r="R262" i="28"/>
  <c r="U166" i="28"/>
  <c r="U322" i="28"/>
  <c r="U244" i="28"/>
  <c r="Y160" i="28"/>
  <c r="Y238" i="28"/>
  <c r="Y316" i="28"/>
  <c r="Y148" i="28"/>
  <c r="Y226" i="28"/>
  <c r="Y304" i="28"/>
  <c r="R130" i="28"/>
  <c r="R208" i="28"/>
  <c r="R286" i="28"/>
  <c r="K159" i="28"/>
  <c r="K237" i="28"/>
  <c r="K315" i="28"/>
  <c r="K141" i="28"/>
  <c r="K219" i="28"/>
  <c r="K297" i="28"/>
  <c r="M121" i="28"/>
  <c r="M199" i="28"/>
  <c r="M277" i="28"/>
  <c r="V147" i="28"/>
  <c r="V225" i="28"/>
  <c r="V303" i="28"/>
  <c r="V135" i="28"/>
  <c r="V213" i="28"/>
  <c r="V291" i="28"/>
  <c r="I165" i="28"/>
  <c r="I321" i="28"/>
  <c r="I243" i="28"/>
  <c r="I147" i="28"/>
  <c r="I303" i="28"/>
  <c r="I225" i="28"/>
  <c r="I135" i="28"/>
  <c r="I291" i="28"/>
  <c r="I213" i="28"/>
  <c r="T132" i="28"/>
  <c r="T288" i="28"/>
  <c r="T210" i="28"/>
  <c r="G156" i="28"/>
  <c r="G234" i="28"/>
  <c r="G312" i="28"/>
  <c r="G138" i="28"/>
  <c r="G216" i="28"/>
  <c r="G294" i="28"/>
  <c r="X101" i="28"/>
  <c r="X179" i="28"/>
  <c r="X257" i="28"/>
  <c r="R149" i="28"/>
  <c r="R227" i="28"/>
  <c r="R305" i="28"/>
  <c r="R137" i="28"/>
  <c r="R215" i="28"/>
  <c r="R293" i="28"/>
  <c r="R131" i="28"/>
  <c r="R209" i="28"/>
  <c r="R287" i="28"/>
  <c r="E160" i="28"/>
  <c r="E238" i="28"/>
  <c r="E316" i="28"/>
  <c r="E142" i="28"/>
  <c r="E220" i="28"/>
  <c r="E298" i="28"/>
  <c r="Y125" i="28"/>
  <c r="Y203" i="28"/>
  <c r="Y281" i="28"/>
  <c r="P153" i="28"/>
  <c r="P231" i="28"/>
  <c r="P309" i="28"/>
  <c r="P141" i="28"/>
  <c r="P219" i="28"/>
  <c r="P297" i="28"/>
  <c r="O161" i="28"/>
  <c r="O239" i="28"/>
  <c r="O317" i="28"/>
  <c r="O137" i="28"/>
  <c r="O215" i="28"/>
  <c r="O293" i="28"/>
  <c r="N163" i="28"/>
  <c r="N241" i="28"/>
  <c r="N319" i="28"/>
  <c r="N151" i="28"/>
  <c r="N229" i="28"/>
  <c r="N307" i="28"/>
  <c r="N133" i="28"/>
  <c r="N289" i="28"/>
  <c r="N211" i="28"/>
  <c r="I115" i="28"/>
  <c r="I193" i="28"/>
  <c r="I271" i="28"/>
  <c r="Z102" i="28"/>
  <c r="Z180" i="28"/>
  <c r="Z258" i="28"/>
  <c r="T122" i="28"/>
  <c r="T278" i="28"/>
  <c r="T200" i="28"/>
  <c r="T110" i="28"/>
  <c r="T266" i="28"/>
  <c r="T188" i="28"/>
  <c r="Y96" i="28"/>
  <c r="Y174" i="28"/>
  <c r="Y252" i="28"/>
  <c r="G117" i="28"/>
  <c r="G195" i="28"/>
  <c r="G273" i="28"/>
  <c r="G111" i="28"/>
  <c r="G189" i="28"/>
  <c r="G267" i="28"/>
  <c r="O97" i="28"/>
  <c r="O175" i="28"/>
  <c r="O253" i="28"/>
  <c r="Q124" i="28"/>
  <c r="Q202" i="28"/>
  <c r="Q280" i="28"/>
  <c r="L97" i="28"/>
  <c r="L175" i="28"/>
  <c r="L253" i="28"/>
  <c r="L149" i="28"/>
  <c r="L227" i="28"/>
  <c r="L305" i="28"/>
  <c r="X140" i="28"/>
  <c r="X218" i="28"/>
  <c r="X296" i="28"/>
  <c r="P165" i="28"/>
  <c r="P243" i="28"/>
  <c r="P321" i="28"/>
  <c r="H156" i="28"/>
  <c r="H234" i="28"/>
  <c r="H312" i="28"/>
  <c r="Q165" i="28"/>
  <c r="Q243" i="28"/>
  <c r="Q321" i="28"/>
  <c r="T134" i="28"/>
  <c r="T212" i="28"/>
  <c r="T290" i="28"/>
  <c r="H146" i="28"/>
  <c r="H224" i="28"/>
  <c r="H302" i="28"/>
  <c r="X154" i="28"/>
  <c r="X232" i="28"/>
  <c r="X310" i="28"/>
  <c r="J165" i="28"/>
  <c r="J243" i="28"/>
  <c r="J321" i="28"/>
  <c r="L133" i="28"/>
  <c r="L289" i="28"/>
  <c r="L211" i="28"/>
  <c r="L148" i="28"/>
  <c r="L226" i="28"/>
  <c r="L304" i="28"/>
  <c r="D162" i="28"/>
  <c r="D240" i="28"/>
  <c r="D318" i="28"/>
  <c r="W166" i="28"/>
  <c r="W244" i="28"/>
  <c r="W322" i="28"/>
  <c r="X141" i="28"/>
  <c r="X219" i="28"/>
  <c r="X297" i="28"/>
  <c r="T156" i="28"/>
  <c r="T234" i="28"/>
  <c r="T312" i="28"/>
  <c r="I166" i="28"/>
  <c r="I322" i="28"/>
  <c r="I244" i="28"/>
  <c r="L138" i="28"/>
  <c r="L216" i="28"/>
  <c r="L294" i="28"/>
  <c r="M160" i="28"/>
  <c r="M238" i="28"/>
  <c r="M316" i="28"/>
  <c r="M154" i="28"/>
  <c r="M232" i="28"/>
  <c r="M310" i="28"/>
  <c r="M148" i="28"/>
  <c r="M226" i="28"/>
  <c r="M304" i="28"/>
  <c r="M142" i="28"/>
  <c r="M220" i="28"/>
  <c r="M298" i="28"/>
  <c r="M136" i="28"/>
  <c r="M214" i="28"/>
  <c r="M292" i="28"/>
  <c r="Y127" i="28"/>
  <c r="Y205" i="28"/>
  <c r="Y283" i="28"/>
  <c r="W164" i="28"/>
  <c r="W242" i="28"/>
  <c r="W320" i="28"/>
  <c r="W158" i="28"/>
  <c r="W236" i="28"/>
  <c r="W314" i="28"/>
  <c r="W152" i="28"/>
  <c r="W230" i="28"/>
  <c r="W308" i="28"/>
  <c r="W146" i="28"/>
  <c r="W224" i="28"/>
  <c r="W302" i="28"/>
  <c r="W140" i="28"/>
  <c r="W218" i="28"/>
  <c r="W296" i="28"/>
  <c r="W134" i="28"/>
  <c r="W212" i="28"/>
  <c r="W290" i="28"/>
  <c r="M118" i="28"/>
  <c r="M196" i="28"/>
  <c r="M274" i="28"/>
  <c r="J159" i="28"/>
  <c r="J237" i="28"/>
  <c r="J315" i="28"/>
  <c r="J153" i="28"/>
  <c r="J231" i="28"/>
  <c r="J309" i="28"/>
  <c r="J147" i="28"/>
  <c r="J225" i="28"/>
  <c r="J303" i="28"/>
  <c r="J141" i="28"/>
  <c r="J219" i="28"/>
  <c r="J297" i="28"/>
  <c r="J135" i="28"/>
  <c r="J213" i="28"/>
  <c r="J291" i="28"/>
  <c r="F121" i="28"/>
  <c r="F199" i="28"/>
  <c r="F277" i="28"/>
  <c r="U164" i="28"/>
  <c r="U320" i="28"/>
  <c r="U242" i="28"/>
  <c r="U158" i="28"/>
  <c r="U314" i="28"/>
  <c r="U236" i="28"/>
  <c r="U152" i="28"/>
  <c r="U308" i="28"/>
  <c r="U230" i="28"/>
  <c r="U146" i="28"/>
  <c r="U302" i="28"/>
  <c r="U224" i="28"/>
  <c r="U140" i="28"/>
  <c r="U296" i="28"/>
  <c r="U218" i="28"/>
  <c r="U134" i="28"/>
  <c r="U290" i="28"/>
  <c r="U212" i="28"/>
  <c r="Y117" i="28"/>
  <c r="Y195" i="28"/>
  <c r="Y273" i="28"/>
  <c r="H132" i="28"/>
  <c r="H288" i="28"/>
  <c r="H210" i="28"/>
  <c r="H258" i="28"/>
  <c r="H180" i="28"/>
  <c r="H102" i="28"/>
  <c r="S161" i="28"/>
  <c r="S239" i="28"/>
  <c r="S317" i="28"/>
  <c r="S155" i="28"/>
  <c r="S233" i="28"/>
  <c r="S311" i="28"/>
  <c r="S149" i="28"/>
  <c r="S227" i="28"/>
  <c r="S305" i="28"/>
  <c r="S143" i="28"/>
  <c r="S221" i="28"/>
  <c r="S299" i="28"/>
  <c r="S137" i="28"/>
  <c r="S215" i="28"/>
  <c r="S293" i="28"/>
  <c r="S131" i="28"/>
  <c r="S287" i="28"/>
  <c r="S209" i="28"/>
  <c r="X97" i="28"/>
  <c r="X175" i="28"/>
  <c r="X253" i="28"/>
  <c r="F161" i="28"/>
  <c r="F239" i="28"/>
  <c r="F317" i="28"/>
  <c r="F155" i="28"/>
  <c r="F233" i="28"/>
  <c r="F311" i="28"/>
  <c r="F149" i="28"/>
  <c r="F227" i="28"/>
  <c r="F305" i="28"/>
  <c r="F143" i="28"/>
  <c r="F221" i="28"/>
  <c r="F299" i="28"/>
  <c r="F137" i="28"/>
  <c r="F215" i="28"/>
  <c r="F293" i="28"/>
  <c r="E131" i="28"/>
  <c r="E209" i="28"/>
  <c r="E287" i="28"/>
  <c r="F45" i="30"/>
  <c r="G45" i="30"/>
  <c r="Q159" i="28"/>
  <c r="Q237" i="28"/>
  <c r="Q315" i="28"/>
  <c r="Q153" i="28"/>
  <c r="Q231" i="28"/>
  <c r="Q309" i="28"/>
  <c r="Q147" i="28"/>
  <c r="Q225" i="28"/>
  <c r="Q303" i="28"/>
  <c r="Q141" i="28"/>
  <c r="Q219" i="28"/>
  <c r="Q297" i="28"/>
  <c r="Q135" i="28"/>
  <c r="Q213" i="28"/>
  <c r="Q291" i="28"/>
  <c r="Y122" i="28"/>
  <c r="Y200" i="28"/>
  <c r="Y278" i="28"/>
  <c r="D159" i="28"/>
  <c r="D315" i="28"/>
  <c r="D237" i="28"/>
  <c r="D153" i="28"/>
  <c r="D309" i="28"/>
  <c r="D231" i="28"/>
  <c r="D147" i="28"/>
  <c r="D303" i="28"/>
  <c r="D225" i="28"/>
  <c r="D141" i="28"/>
  <c r="D297" i="28"/>
  <c r="D219" i="28"/>
  <c r="D135" i="28"/>
  <c r="D213" i="28"/>
  <c r="D291" i="28"/>
  <c r="R116" i="28"/>
  <c r="R194" i="28"/>
  <c r="R272" i="28"/>
  <c r="O160" i="28"/>
  <c r="O238" i="28"/>
  <c r="O316" i="28"/>
  <c r="O148" i="28"/>
  <c r="O226" i="28"/>
  <c r="O304" i="28"/>
  <c r="O136" i="28"/>
  <c r="O214" i="28"/>
  <c r="O292" i="28"/>
  <c r="M113" i="28"/>
  <c r="M191" i="28"/>
  <c r="M269" i="28"/>
  <c r="Z162" i="28"/>
  <c r="Z240" i="28"/>
  <c r="Z318" i="28"/>
  <c r="Z156" i="28"/>
  <c r="Z234" i="28"/>
  <c r="Z312" i="28"/>
  <c r="Z150" i="28"/>
  <c r="Z228" i="28"/>
  <c r="Z306" i="28"/>
  <c r="Z144" i="28"/>
  <c r="Z222" i="28"/>
  <c r="Z300" i="28"/>
  <c r="Z138" i="28"/>
  <c r="Z216" i="28"/>
  <c r="Z294" i="28"/>
  <c r="Z132" i="28"/>
  <c r="Z288" i="28"/>
  <c r="Z210" i="28"/>
  <c r="F185" i="28"/>
  <c r="F107" i="28"/>
  <c r="F263" i="28"/>
  <c r="U126" i="28"/>
  <c r="U204" i="28"/>
  <c r="U282" i="28"/>
  <c r="U120" i="28"/>
  <c r="U198" i="28"/>
  <c r="U276" i="28"/>
  <c r="U114" i="28"/>
  <c r="U192" i="28"/>
  <c r="U270" i="28"/>
  <c r="U108" i="28"/>
  <c r="U186" i="28"/>
  <c r="U264" i="28"/>
  <c r="K102" i="28"/>
  <c r="K180" i="28"/>
  <c r="K258" i="28"/>
  <c r="H128" i="28"/>
  <c r="H284" i="28"/>
  <c r="H206" i="28"/>
  <c r="H122" i="28"/>
  <c r="H278" i="28"/>
  <c r="H200" i="28"/>
  <c r="H116" i="28"/>
  <c r="H272" i="28"/>
  <c r="H194" i="28"/>
  <c r="H110" i="28"/>
  <c r="H266" i="28"/>
  <c r="H188" i="28"/>
  <c r="H104" i="28"/>
  <c r="H182" i="28"/>
  <c r="H260" i="28"/>
  <c r="J96" i="28"/>
  <c r="J174" i="28"/>
  <c r="J252" i="28"/>
  <c r="S128" i="28"/>
  <c r="S206" i="28"/>
  <c r="S284" i="28"/>
  <c r="S122" i="28"/>
  <c r="S200" i="28"/>
  <c r="S278" i="28"/>
  <c r="S116" i="28"/>
  <c r="S194" i="28"/>
  <c r="S272" i="28"/>
  <c r="S110" i="28"/>
  <c r="S188" i="28"/>
  <c r="S266" i="28"/>
  <c r="S104" i="28"/>
  <c r="S182" i="28"/>
  <c r="S260" i="28"/>
  <c r="X96" i="28"/>
  <c r="X174" i="28"/>
  <c r="X252" i="28"/>
  <c r="E130" i="28"/>
  <c r="E208" i="28"/>
  <c r="E286" i="28"/>
  <c r="E124" i="28"/>
  <c r="E202" i="28"/>
  <c r="E280" i="28"/>
  <c r="E118" i="28"/>
  <c r="E196" i="28"/>
  <c r="E274" i="28"/>
  <c r="E112" i="28"/>
  <c r="E190" i="28"/>
  <c r="E268" i="28"/>
  <c r="E106" i="28"/>
  <c r="E184" i="28"/>
  <c r="E262" i="28"/>
  <c r="V98" i="28"/>
  <c r="V176" i="28"/>
  <c r="V254" i="28"/>
  <c r="P130" i="28"/>
  <c r="P286" i="28"/>
  <c r="P208" i="28"/>
  <c r="P124" i="28"/>
  <c r="P202" i="28"/>
  <c r="P280" i="28"/>
  <c r="P118" i="28"/>
  <c r="P196" i="28"/>
  <c r="P274" i="28"/>
  <c r="P112" i="28"/>
  <c r="P190" i="28"/>
  <c r="P268" i="28"/>
  <c r="P106" i="28"/>
  <c r="P184" i="28"/>
  <c r="P262" i="28"/>
  <c r="U96" i="28"/>
  <c r="U174" i="28"/>
  <c r="U252" i="28"/>
  <c r="O128" i="28"/>
  <c r="O206" i="28"/>
  <c r="O284" i="28"/>
  <c r="O116" i="28"/>
  <c r="O194" i="28"/>
  <c r="O272" i="28"/>
  <c r="O104" i="28"/>
  <c r="O182" i="28"/>
  <c r="O260" i="28"/>
  <c r="T96" i="28"/>
  <c r="T252" i="28"/>
  <c r="T174" i="28"/>
  <c r="Z128" i="28"/>
  <c r="Z206" i="28"/>
  <c r="Z284" i="28"/>
  <c r="Z122" i="28"/>
  <c r="Z200" i="28"/>
  <c r="Z278" i="28"/>
  <c r="Z116" i="28"/>
  <c r="Z194" i="28"/>
  <c r="Z272" i="28"/>
  <c r="Z110" i="28"/>
  <c r="Z188" i="28"/>
  <c r="Z266" i="28"/>
  <c r="Z104" i="28"/>
  <c r="Z182" i="28"/>
  <c r="Z260" i="28"/>
  <c r="J97" i="28"/>
  <c r="J175" i="28"/>
  <c r="J253" i="28"/>
  <c r="L130" i="28"/>
  <c r="L286" i="28"/>
  <c r="L208" i="28"/>
  <c r="L124" i="28"/>
  <c r="L202" i="28"/>
  <c r="L280" i="28"/>
  <c r="L118" i="28"/>
  <c r="L196" i="28"/>
  <c r="L274" i="28"/>
  <c r="L112" i="28"/>
  <c r="L190" i="28"/>
  <c r="L268" i="28"/>
  <c r="L106" i="28"/>
  <c r="L184" i="28"/>
  <c r="L262" i="28"/>
  <c r="H99" i="28"/>
  <c r="H177" i="28"/>
  <c r="H255" i="28"/>
  <c r="F16" i="31"/>
  <c r="G16" i="31"/>
  <c r="W125" i="28"/>
  <c r="W203" i="28"/>
  <c r="W281" i="28"/>
  <c r="W119" i="28"/>
  <c r="W197" i="28"/>
  <c r="W275" i="28"/>
  <c r="W113" i="28"/>
  <c r="W191" i="28"/>
  <c r="W269" i="28"/>
  <c r="W107" i="28"/>
  <c r="W185" i="28"/>
  <c r="W263" i="28"/>
  <c r="D101" i="28"/>
  <c r="D179" i="28"/>
  <c r="D257" i="28"/>
  <c r="F66" i="29"/>
  <c r="G66" i="29"/>
  <c r="V127" i="28"/>
  <c r="V205" i="28"/>
  <c r="V283" i="28"/>
  <c r="V121" i="28"/>
  <c r="V199" i="28"/>
  <c r="V277" i="28"/>
  <c r="V115" i="28"/>
  <c r="V193" i="28"/>
  <c r="V271" i="28"/>
  <c r="V109" i="28"/>
  <c r="V187" i="28"/>
  <c r="V265" i="28"/>
  <c r="U103" i="28"/>
  <c r="U181" i="28"/>
  <c r="U259" i="28"/>
  <c r="F77" i="30"/>
  <c r="G77" i="30"/>
  <c r="G45" i="32"/>
  <c r="F45" i="32"/>
  <c r="G80" i="29"/>
  <c r="F80" i="29"/>
  <c r="F64" i="31"/>
  <c r="G64" i="31"/>
  <c r="F33" i="32"/>
  <c r="G33" i="32"/>
  <c r="F48" i="32"/>
  <c r="G48" i="32"/>
  <c r="F35" i="30"/>
  <c r="G35" i="30"/>
  <c r="F21" i="32"/>
  <c r="G21" i="32"/>
  <c r="G98" i="28"/>
  <c r="G176" i="28"/>
  <c r="G254" i="28"/>
  <c r="G83" i="31"/>
  <c r="F83" i="31"/>
  <c r="F101" i="28"/>
  <c r="F179" i="28"/>
  <c r="F257" i="28"/>
  <c r="F173" i="28"/>
  <c r="F95" i="28"/>
  <c r="F251" i="28"/>
  <c r="Q103" i="28"/>
  <c r="Q181" i="28"/>
  <c r="Q259" i="28"/>
  <c r="Q97" i="28"/>
  <c r="Q175" i="28"/>
  <c r="Q253" i="28"/>
  <c r="F69" i="30"/>
  <c r="G69" i="30"/>
  <c r="F77" i="31"/>
  <c r="G77" i="31"/>
  <c r="F77" i="32"/>
  <c r="G77" i="32"/>
  <c r="F41" i="32"/>
  <c r="G41" i="32"/>
  <c r="F40" i="29"/>
  <c r="G40" i="29"/>
  <c r="F79" i="30"/>
  <c r="G79" i="30"/>
  <c r="F43" i="30"/>
  <c r="G43" i="30"/>
  <c r="G82" i="32"/>
  <c r="F82" i="32"/>
  <c r="G46" i="32"/>
  <c r="F46" i="32"/>
  <c r="G48" i="29"/>
  <c r="F48" i="29"/>
  <c r="L162" i="28"/>
  <c r="L240" i="28"/>
  <c r="L318" i="28"/>
  <c r="Y131" i="28"/>
  <c r="Y287" i="28"/>
  <c r="Y209" i="28"/>
  <c r="F81" i="30"/>
  <c r="G81" i="30"/>
  <c r="R111" i="28"/>
  <c r="R189" i="28"/>
  <c r="R267" i="28"/>
  <c r="R162" i="28"/>
  <c r="R240" i="28"/>
  <c r="R318" i="28"/>
  <c r="E137" i="28"/>
  <c r="E215" i="28"/>
  <c r="E293" i="28"/>
  <c r="O163" i="28"/>
  <c r="O241" i="28"/>
  <c r="O319" i="28"/>
  <c r="N134" i="28"/>
  <c r="N212" i="28"/>
  <c r="N290" i="28"/>
  <c r="T111" i="28"/>
  <c r="T267" i="28"/>
  <c r="T189" i="28"/>
  <c r="Q107" i="28"/>
  <c r="Q185" i="28"/>
  <c r="Q263" i="28"/>
  <c r="O119" i="28"/>
  <c r="O197" i="28"/>
  <c r="O275" i="28"/>
  <c r="K127" i="28"/>
  <c r="K205" i="28"/>
  <c r="K283" i="28"/>
  <c r="F24" i="32"/>
  <c r="G24" i="32"/>
  <c r="R102" i="28"/>
  <c r="R180" i="28"/>
  <c r="R258" i="28"/>
  <c r="F16" i="30"/>
  <c r="G16" i="30"/>
  <c r="P161" i="28"/>
  <c r="P239" i="28"/>
  <c r="P317" i="28"/>
  <c r="L154" i="28"/>
  <c r="L232" i="28"/>
  <c r="L310" i="28"/>
  <c r="M161" i="28"/>
  <c r="M239" i="28"/>
  <c r="M317" i="28"/>
  <c r="W153" i="28"/>
  <c r="W231" i="28"/>
  <c r="W309" i="28"/>
  <c r="J142" i="28"/>
  <c r="J220" i="28"/>
  <c r="J298" i="28"/>
  <c r="U135" i="28"/>
  <c r="U291" i="28"/>
  <c r="U213" i="28"/>
  <c r="S138" i="28"/>
  <c r="S216" i="28"/>
  <c r="S294" i="28"/>
  <c r="F138" i="28"/>
  <c r="F216" i="28"/>
  <c r="F294" i="28"/>
  <c r="Q136" i="28"/>
  <c r="Q214" i="28"/>
  <c r="Q292" i="28"/>
  <c r="O162" i="28"/>
  <c r="O240" i="28"/>
  <c r="O318" i="28"/>
  <c r="Z139" i="28"/>
  <c r="Z217" i="28"/>
  <c r="Z295" i="28"/>
  <c r="T95" i="28"/>
  <c r="T251" i="28"/>
  <c r="T173" i="28"/>
  <c r="S117" i="28"/>
  <c r="S195" i="28"/>
  <c r="S273" i="28"/>
  <c r="F47" i="29"/>
  <c r="G47" i="29"/>
  <c r="O118" i="28"/>
  <c r="O196" i="28"/>
  <c r="O274" i="28"/>
  <c r="Z111" i="28"/>
  <c r="Z189" i="28"/>
  <c r="Z267" i="28"/>
  <c r="L119" i="28"/>
  <c r="L197" i="28"/>
  <c r="L275" i="28"/>
  <c r="W120" i="28"/>
  <c r="W198" i="28"/>
  <c r="W276" i="28"/>
  <c r="V122" i="28"/>
  <c r="V200" i="28"/>
  <c r="V278" i="28"/>
  <c r="G86" i="29"/>
  <c r="F86" i="29"/>
  <c r="G99" i="28"/>
  <c r="G177" i="28"/>
  <c r="G255" i="28"/>
  <c r="F36" i="32"/>
  <c r="G36" i="32"/>
  <c r="G46" i="29"/>
  <c r="F46" i="29"/>
  <c r="X158" i="28"/>
  <c r="X236" i="28"/>
  <c r="X314" i="28"/>
  <c r="F166" i="28"/>
  <c r="F244" i="28"/>
  <c r="F322" i="28"/>
  <c r="X157" i="28"/>
  <c r="X235" i="28"/>
  <c r="X313" i="28"/>
  <c r="T136" i="28"/>
  <c r="T214" i="28"/>
  <c r="T292" i="28"/>
  <c r="P163" i="28"/>
  <c r="P319" i="28"/>
  <c r="P241" i="28"/>
  <c r="X144" i="28"/>
  <c r="X222" i="28"/>
  <c r="X300" i="28"/>
  <c r="L141" i="28"/>
  <c r="L219" i="28"/>
  <c r="L297" i="28"/>
  <c r="Y154" i="28"/>
  <c r="Y232" i="28"/>
  <c r="Y310" i="28"/>
  <c r="Y136" i="28"/>
  <c r="Y214" i="28"/>
  <c r="Y292" i="28"/>
  <c r="K165" i="28"/>
  <c r="K243" i="28"/>
  <c r="K321" i="28"/>
  <c r="K147" i="28"/>
  <c r="K225" i="28"/>
  <c r="K303" i="28"/>
  <c r="K135" i="28"/>
  <c r="K213" i="28"/>
  <c r="K291" i="28"/>
  <c r="V153" i="28"/>
  <c r="V231" i="28"/>
  <c r="V309" i="28"/>
  <c r="V141" i="28"/>
  <c r="V219" i="28"/>
  <c r="V297" i="28"/>
  <c r="F124" i="28"/>
  <c r="F202" i="28"/>
  <c r="F280" i="28"/>
  <c r="I159" i="28"/>
  <c r="I315" i="28"/>
  <c r="I237" i="28"/>
  <c r="I141" i="28"/>
  <c r="I297" i="28"/>
  <c r="I219" i="28"/>
  <c r="Y120" i="28"/>
  <c r="Y198" i="28"/>
  <c r="Y276" i="28"/>
  <c r="R105" i="28"/>
  <c r="R183" i="28"/>
  <c r="R261" i="28"/>
  <c r="G162" i="28"/>
  <c r="G240" i="28"/>
  <c r="G318" i="28"/>
  <c r="G144" i="28"/>
  <c r="G222" i="28"/>
  <c r="G300" i="28"/>
  <c r="G132" i="28"/>
  <c r="G288" i="28"/>
  <c r="G210" i="28"/>
  <c r="R161" i="28"/>
  <c r="R239" i="28"/>
  <c r="R317" i="28"/>
  <c r="R143" i="28"/>
  <c r="R221" i="28"/>
  <c r="R299" i="28"/>
  <c r="N97" i="28"/>
  <c r="N175" i="28"/>
  <c r="N253" i="28"/>
  <c r="E154" i="28"/>
  <c r="E232" i="28"/>
  <c r="E310" i="28"/>
  <c r="E136" i="28"/>
  <c r="E214" i="28"/>
  <c r="E292" i="28"/>
  <c r="P159" i="28"/>
  <c r="P237" i="28"/>
  <c r="P315" i="28"/>
  <c r="P147" i="28"/>
  <c r="P225" i="28"/>
  <c r="P303" i="28"/>
  <c r="P135" i="28"/>
  <c r="P213" i="28"/>
  <c r="P291" i="28"/>
  <c r="O149" i="28"/>
  <c r="O227" i="28"/>
  <c r="O305" i="28"/>
  <c r="M116" i="28"/>
  <c r="M194" i="28"/>
  <c r="M272" i="28"/>
  <c r="N157" i="28"/>
  <c r="N235" i="28"/>
  <c r="N313" i="28"/>
  <c r="N139" i="28"/>
  <c r="N217" i="28"/>
  <c r="N295" i="28"/>
  <c r="F110" i="28"/>
  <c r="F188" i="28"/>
  <c r="F266" i="28"/>
  <c r="I121" i="28"/>
  <c r="I199" i="28"/>
  <c r="I277" i="28"/>
  <c r="I109" i="28"/>
  <c r="I187" i="28"/>
  <c r="I265" i="28"/>
  <c r="T128" i="28"/>
  <c r="T284" i="28"/>
  <c r="T206" i="28"/>
  <c r="T104" i="28"/>
  <c r="T260" i="28"/>
  <c r="T182" i="28"/>
  <c r="G123" i="28"/>
  <c r="G201" i="28"/>
  <c r="G279" i="28"/>
  <c r="M99" i="28"/>
  <c r="M177" i="28"/>
  <c r="M255" i="28"/>
  <c r="R127" i="28"/>
  <c r="R205" i="28"/>
  <c r="R283" i="28"/>
  <c r="G166" i="28"/>
  <c r="G244" i="28"/>
  <c r="G322" i="28"/>
  <c r="L152" i="28"/>
  <c r="L230" i="28"/>
  <c r="L308" i="28"/>
  <c r="H153" i="28"/>
  <c r="H231" i="28"/>
  <c r="H309" i="28"/>
  <c r="J164" i="28"/>
  <c r="J242" i="28"/>
  <c r="J320" i="28"/>
  <c r="R124" i="28"/>
  <c r="R202" i="28"/>
  <c r="R280" i="28"/>
  <c r="H143" i="28"/>
  <c r="H221" i="28"/>
  <c r="H299" i="28"/>
  <c r="X151" i="28"/>
  <c r="X229" i="28"/>
  <c r="X307" i="28"/>
  <c r="V163" i="28"/>
  <c r="V241" i="28"/>
  <c r="V319" i="28"/>
  <c r="R112" i="28"/>
  <c r="R190" i="28"/>
  <c r="R268" i="28"/>
  <c r="L145" i="28"/>
  <c r="L223" i="28"/>
  <c r="L301" i="28"/>
  <c r="H160" i="28"/>
  <c r="H238" i="28"/>
  <c r="H316" i="28"/>
  <c r="K166" i="28"/>
  <c r="K244" i="28"/>
  <c r="K322" i="28"/>
  <c r="X138" i="28"/>
  <c r="X216" i="28"/>
  <c r="X294" i="28"/>
  <c r="T153" i="28"/>
  <c r="T231" i="28"/>
  <c r="T309" i="28"/>
  <c r="T165" i="28"/>
  <c r="T243" i="28"/>
  <c r="T321" i="28"/>
  <c r="L135" i="28"/>
  <c r="L213" i="28"/>
  <c r="L291" i="28"/>
  <c r="Y159" i="28"/>
  <c r="Y237" i="28"/>
  <c r="Y315" i="28"/>
  <c r="Y153" i="28"/>
  <c r="Y231" i="28"/>
  <c r="Y309" i="28"/>
  <c r="Y147" i="28"/>
  <c r="Y225" i="28"/>
  <c r="Y303" i="28"/>
  <c r="Y141" i="28"/>
  <c r="Y219" i="28"/>
  <c r="Y297" i="28"/>
  <c r="Y135" i="28"/>
  <c r="Y213" i="28"/>
  <c r="Y291" i="28"/>
  <c r="Y124" i="28"/>
  <c r="Y202" i="28"/>
  <c r="Y280" i="28"/>
  <c r="K164" i="28"/>
  <c r="K242" i="28"/>
  <c r="K320" i="28"/>
  <c r="K158" i="28"/>
  <c r="K236" i="28"/>
  <c r="K314" i="28"/>
  <c r="K152" i="28"/>
  <c r="K230" i="28"/>
  <c r="K308" i="28"/>
  <c r="K146" i="28"/>
  <c r="K224" i="28"/>
  <c r="K302" i="28"/>
  <c r="K140" i="28"/>
  <c r="K218" i="28"/>
  <c r="K296" i="28"/>
  <c r="K134" i="28"/>
  <c r="K212" i="28"/>
  <c r="K290" i="28"/>
  <c r="M115" i="28"/>
  <c r="M193" i="28"/>
  <c r="M271" i="28"/>
  <c r="V158" i="28"/>
  <c r="V236" i="28"/>
  <c r="V314" i="28"/>
  <c r="V152" i="28"/>
  <c r="V230" i="28"/>
  <c r="V308" i="28"/>
  <c r="V146" i="28"/>
  <c r="V224" i="28"/>
  <c r="V302" i="28"/>
  <c r="V140" i="28"/>
  <c r="V218" i="28"/>
  <c r="V296" i="28"/>
  <c r="V134" i="28"/>
  <c r="V212" i="28"/>
  <c r="V290" i="28"/>
  <c r="F196" i="28"/>
  <c r="F118" i="28"/>
  <c r="F274" i="28"/>
  <c r="I164" i="28"/>
  <c r="I242" i="28"/>
  <c r="I320" i="28"/>
  <c r="I158" i="28"/>
  <c r="I236" i="28"/>
  <c r="I314" i="28"/>
  <c r="I152" i="28"/>
  <c r="I230" i="28"/>
  <c r="I308" i="28"/>
  <c r="I224" i="28"/>
  <c r="I302" i="28"/>
  <c r="I146" i="28"/>
  <c r="I140" i="28"/>
  <c r="I218" i="28"/>
  <c r="I296" i="28"/>
  <c r="I134" i="28"/>
  <c r="I212" i="28"/>
  <c r="I290" i="28"/>
  <c r="Y114" i="28"/>
  <c r="Y192" i="28"/>
  <c r="Y270" i="28"/>
  <c r="T131" i="28"/>
  <c r="T287" i="28"/>
  <c r="T209" i="28"/>
  <c r="H98" i="28"/>
  <c r="H254" i="28"/>
  <c r="H176" i="28"/>
  <c r="G161" i="28"/>
  <c r="G239" i="28"/>
  <c r="G317" i="28"/>
  <c r="G155" i="28"/>
  <c r="G233" i="28"/>
  <c r="G311" i="28"/>
  <c r="G149" i="28"/>
  <c r="G227" i="28"/>
  <c r="G305" i="28"/>
  <c r="G143" i="28"/>
  <c r="G221" i="28"/>
  <c r="G299" i="28"/>
  <c r="G137" i="28"/>
  <c r="G215" i="28"/>
  <c r="G293" i="28"/>
  <c r="F131" i="28"/>
  <c r="F209" i="28"/>
  <c r="F287" i="28"/>
  <c r="R160" i="28"/>
  <c r="R238" i="28"/>
  <c r="R316" i="28"/>
  <c r="R154" i="28"/>
  <c r="R232" i="28"/>
  <c r="R310" i="28"/>
  <c r="R148" i="28"/>
  <c r="R226" i="28"/>
  <c r="R304" i="28"/>
  <c r="R142" i="28"/>
  <c r="R220" i="28"/>
  <c r="R298" i="28"/>
  <c r="R136" i="28"/>
  <c r="R214" i="28"/>
  <c r="R292" i="28"/>
  <c r="F129" i="28"/>
  <c r="F207" i="28"/>
  <c r="F285" i="28"/>
  <c r="E165" i="28"/>
  <c r="E243" i="28"/>
  <c r="E321" i="28"/>
  <c r="E159" i="28"/>
  <c r="E237" i="28"/>
  <c r="E315" i="28"/>
  <c r="E153" i="28"/>
  <c r="E231" i="28"/>
  <c r="E309" i="28"/>
  <c r="E147" i="28"/>
  <c r="E225" i="28"/>
  <c r="E303" i="28"/>
  <c r="E141" i="28"/>
  <c r="E219" i="28"/>
  <c r="E297" i="28"/>
  <c r="E135" i="28"/>
  <c r="E213" i="28"/>
  <c r="E291" i="28"/>
  <c r="Y119" i="28"/>
  <c r="Y197" i="28"/>
  <c r="Y275" i="28"/>
  <c r="P158" i="28"/>
  <c r="P236" i="28"/>
  <c r="P314" i="28"/>
  <c r="P152" i="28"/>
  <c r="P230" i="28"/>
  <c r="P308" i="28"/>
  <c r="P146" i="28"/>
  <c r="P224" i="28"/>
  <c r="P302" i="28"/>
  <c r="P140" i="28"/>
  <c r="P218" i="28"/>
  <c r="P296" i="28"/>
  <c r="P134" i="28"/>
  <c r="P212" i="28"/>
  <c r="P290" i="28"/>
  <c r="R113" i="28"/>
  <c r="R191" i="28"/>
  <c r="R269" i="28"/>
  <c r="O159" i="28"/>
  <c r="O237" i="28"/>
  <c r="O315" i="28"/>
  <c r="O147" i="28"/>
  <c r="O225" i="28"/>
  <c r="O303" i="28"/>
  <c r="O135" i="28"/>
  <c r="O213" i="28"/>
  <c r="O291" i="28"/>
  <c r="M110" i="28"/>
  <c r="M188" i="28"/>
  <c r="M266" i="28"/>
  <c r="N162" i="28"/>
  <c r="N240" i="28"/>
  <c r="N318" i="28"/>
  <c r="N156" i="28"/>
  <c r="N234" i="28"/>
  <c r="N312" i="28"/>
  <c r="N150" i="28"/>
  <c r="N228" i="28"/>
  <c r="N306" i="28"/>
  <c r="N144" i="28"/>
  <c r="N222" i="28"/>
  <c r="N300" i="28"/>
  <c r="N138" i="28"/>
  <c r="N216" i="28"/>
  <c r="N294" i="28"/>
  <c r="N132" i="28"/>
  <c r="N288" i="28"/>
  <c r="N210" i="28"/>
  <c r="F104" i="28"/>
  <c r="F182" i="28"/>
  <c r="F260" i="28"/>
  <c r="I126" i="28"/>
  <c r="I204" i="28"/>
  <c r="I282" i="28"/>
  <c r="I120" i="28"/>
  <c r="I198" i="28"/>
  <c r="I276" i="28"/>
  <c r="I114" i="28"/>
  <c r="I192" i="28"/>
  <c r="I270" i="28"/>
  <c r="I108" i="28"/>
  <c r="I186" i="28"/>
  <c r="I264" i="28"/>
  <c r="T101" i="28"/>
  <c r="T179" i="28"/>
  <c r="T257" i="28"/>
  <c r="F76" i="29"/>
  <c r="G76" i="29"/>
  <c r="T127" i="28"/>
  <c r="T283" i="28"/>
  <c r="T205" i="28"/>
  <c r="T121" i="28"/>
  <c r="T277" i="28"/>
  <c r="T199" i="28"/>
  <c r="T115" i="28"/>
  <c r="T271" i="28"/>
  <c r="T193" i="28"/>
  <c r="T109" i="28"/>
  <c r="T265" i="28"/>
  <c r="T187" i="28"/>
  <c r="P103" i="28"/>
  <c r="P181" i="28"/>
  <c r="P259" i="28"/>
  <c r="P95" i="28"/>
  <c r="P173" i="28"/>
  <c r="P251" i="28"/>
  <c r="G128" i="28"/>
  <c r="G206" i="28"/>
  <c r="G284" i="28"/>
  <c r="G122" i="28"/>
  <c r="G200" i="28"/>
  <c r="G278" i="28"/>
  <c r="G116" i="28"/>
  <c r="G194" i="28"/>
  <c r="G272" i="28"/>
  <c r="G110" i="28"/>
  <c r="G188" i="28"/>
  <c r="G266" i="28"/>
  <c r="G104" i="28"/>
  <c r="G182" i="28"/>
  <c r="G260" i="28"/>
  <c r="I96" i="28"/>
  <c r="I174" i="28"/>
  <c r="I252" i="28"/>
  <c r="Q129" i="28"/>
  <c r="Q207" i="28"/>
  <c r="Q285" i="28"/>
  <c r="Q123" i="28"/>
  <c r="Q201" i="28"/>
  <c r="Q279" i="28"/>
  <c r="Q117" i="28"/>
  <c r="Q195" i="28"/>
  <c r="Q273" i="28"/>
  <c r="Q111" i="28"/>
  <c r="Q189" i="28"/>
  <c r="Q267" i="28"/>
  <c r="Q105" i="28"/>
  <c r="Q183" i="28"/>
  <c r="Q261" i="28"/>
  <c r="D98" i="28"/>
  <c r="D176" i="28"/>
  <c r="D254" i="28"/>
  <c r="D130" i="28"/>
  <c r="D286" i="28"/>
  <c r="D208" i="28"/>
  <c r="D124" i="28"/>
  <c r="D202" i="28"/>
  <c r="D280" i="28"/>
  <c r="D118" i="28"/>
  <c r="D196" i="28"/>
  <c r="D274" i="28"/>
  <c r="D112" i="28"/>
  <c r="D190" i="28"/>
  <c r="D268" i="28"/>
  <c r="D106" i="28"/>
  <c r="D262" i="28"/>
  <c r="D184" i="28"/>
  <c r="L95" i="28"/>
  <c r="L173" i="28"/>
  <c r="L251" i="28"/>
  <c r="O127" i="28"/>
  <c r="O205" i="28"/>
  <c r="O283" i="28"/>
  <c r="O115" i="28"/>
  <c r="O193" i="28"/>
  <c r="O271" i="28"/>
  <c r="Z103" i="28"/>
  <c r="Z181" i="28"/>
  <c r="Z259" i="28"/>
  <c r="Z95" i="28"/>
  <c r="Z173" i="28"/>
  <c r="Z251" i="28"/>
  <c r="N128" i="28"/>
  <c r="N206" i="28"/>
  <c r="N284" i="28"/>
  <c r="N122" i="28"/>
  <c r="N200" i="28"/>
  <c r="N278" i="28"/>
  <c r="N116" i="28"/>
  <c r="N194" i="28"/>
  <c r="N272" i="28"/>
  <c r="N110" i="28"/>
  <c r="N188" i="28"/>
  <c r="N266" i="28"/>
  <c r="N104" i="28"/>
  <c r="N182" i="28"/>
  <c r="N260" i="28"/>
  <c r="P96" i="28"/>
  <c r="P252" i="28"/>
  <c r="P174" i="28"/>
  <c r="X129" i="28"/>
  <c r="X207" i="28"/>
  <c r="X285" i="28"/>
  <c r="X123" i="28"/>
  <c r="X201" i="28"/>
  <c r="X279" i="28"/>
  <c r="X117" i="28"/>
  <c r="X195" i="28"/>
  <c r="X273" i="28"/>
  <c r="X111" i="28"/>
  <c r="X189" i="28"/>
  <c r="X267" i="28"/>
  <c r="X105" i="28"/>
  <c r="X183" i="28"/>
  <c r="X261" i="28"/>
  <c r="N98" i="28"/>
  <c r="N176" i="28"/>
  <c r="N254" i="28"/>
  <c r="K131" i="28"/>
  <c r="K287" i="28"/>
  <c r="K209" i="28"/>
  <c r="K125" i="28"/>
  <c r="K203" i="28"/>
  <c r="K281" i="28"/>
  <c r="K119" i="28"/>
  <c r="K197" i="28"/>
  <c r="K275" i="28"/>
  <c r="K113" i="28"/>
  <c r="K191" i="28"/>
  <c r="K269" i="28"/>
  <c r="K107" i="28"/>
  <c r="K185" i="28"/>
  <c r="K263" i="28"/>
  <c r="M100" i="28"/>
  <c r="M178" i="28"/>
  <c r="M256" i="28"/>
  <c r="F54" i="29"/>
  <c r="G54" i="29"/>
  <c r="J127" i="28"/>
  <c r="J205" i="28"/>
  <c r="J283" i="28"/>
  <c r="J121" i="28"/>
  <c r="J199" i="28"/>
  <c r="J277" i="28"/>
  <c r="J115" i="28"/>
  <c r="J193" i="28"/>
  <c r="J271" i="28"/>
  <c r="J109" i="28"/>
  <c r="J187" i="28"/>
  <c r="J265" i="28"/>
  <c r="L102" i="28"/>
  <c r="L180" i="28"/>
  <c r="L258" i="28"/>
  <c r="F59" i="30"/>
  <c r="G59" i="30"/>
  <c r="F18" i="30"/>
  <c r="G18" i="30"/>
  <c r="G77" i="29"/>
  <c r="F77" i="29"/>
  <c r="G44" i="31"/>
  <c r="F44" i="31"/>
  <c r="F41" i="29"/>
  <c r="G41" i="29"/>
  <c r="F84" i="30"/>
  <c r="G84" i="30"/>
  <c r="F30" i="30"/>
  <c r="G30" i="30"/>
  <c r="S103" i="28"/>
  <c r="S181" i="28"/>
  <c r="S259" i="28"/>
  <c r="S97" i="28"/>
  <c r="S175" i="28"/>
  <c r="S253" i="28"/>
  <c r="G72" i="31"/>
  <c r="F72" i="31"/>
  <c r="R100" i="28"/>
  <c r="R178" i="28"/>
  <c r="R256" i="28"/>
  <c r="E103" i="28"/>
  <c r="E181" i="28"/>
  <c r="E259" i="28"/>
  <c r="E97" i="28"/>
  <c r="E175" i="28"/>
  <c r="E253" i="28"/>
  <c r="F65" i="30"/>
  <c r="G65" i="30"/>
  <c r="G66" i="31"/>
  <c r="F66" i="31"/>
  <c r="F74" i="32"/>
  <c r="G74" i="32"/>
  <c r="F38" i="32"/>
  <c r="G38" i="32"/>
  <c r="F37" i="29"/>
  <c r="G37" i="29"/>
  <c r="F76" i="30"/>
  <c r="G76" i="30"/>
  <c r="F40" i="30"/>
  <c r="G40" i="30"/>
  <c r="G79" i="32"/>
  <c r="F79" i="32"/>
  <c r="G43" i="32"/>
  <c r="F43" i="32"/>
  <c r="F45" i="29"/>
  <c r="G45" i="29"/>
  <c r="F83" i="32"/>
  <c r="G83" i="32"/>
  <c r="J162" i="28"/>
  <c r="J240" i="28"/>
  <c r="J318" i="28"/>
  <c r="M165" i="28"/>
  <c r="M243" i="28"/>
  <c r="M321" i="28"/>
  <c r="W145" i="28"/>
  <c r="W223" i="28"/>
  <c r="W301" i="28"/>
  <c r="J140" i="28"/>
  <c r="J218" i="28"/>
  <c r="J296" i="28"/>
  <c r="U145" i="28"/>
  <c r="U301" i="28"/>
  <c r="U223" i="28"/>
  <c r="M129" i="28"/>
  <c r="M207" i="28"/>
  <c r="M285" i="28"/>
  <c r="Q164" i="28"/>
  <c r="Q242" i="28"/>
  <c r="Q320" i="28"/>
  <c r="D146" i="28"/>
  <c r="D302" i="28"/>
  <c r="D224" i="28"/>
  <c r="M107" i="28"/>
  <c r="M185" i="28"/>
  <c r="M263" i="28"/>
  <c r="H100" i="28"/>
  <c r="H256" i="28"/>
  <c r="H178" i="28"/>
  <c r="F64" i="29"/>
  <c r="G64" i="29"/>
  <c r="Y102" i="28"/>
  <c r="Y180" i="28"/>
  <c r="Y258" i="28"/>
  <c r="S121" i="28"/>
  <c r="S199" i="28"/>
  <c r="S277" i="28"/>
  <c r="O103" i="28"/>
  <c r="O181" i="28"/>
  <c r="O259" i="28"/>
  <c r="E117" i="28"/>
  <c r="E195" i="28"/>
  <c r="E273" i="28"/>
  <c r="M97" i="28"/>
  <c r="M175" i="28"/>
  <c r="M253" i="28"/>
  <c r="P105" i="28"/>
  <c r="P183" i="28"/>
  <c r="P261" i="28"/>
  <c r="K103" i="28"/>
  <c r="K181" i="28"/>
  <c r="K259" i="28"/>
  <c r="Z127" i="28"/>
  <c r="Z205" i="28"/>
  <c r="Z283" i="28"/>
  <c r="Z109" i="28"/>
  <c r="Z187" i="28"/>
  <c r="Z265" i="28"/>
  <c r="Y103" i="28"/>
  <c r="Y181" i="28"/>
  <c r="Y259" i="28"/>
  <c r="Y95" i="28"/>
  <c r="Y173" i="28"/>
  <c r="Y251" i="28"/>
  <c r="L129" i="28"/>
  <c r="L207" i="28"/>
  <c r="L285" i="28"/>
  <c r="L123" i="28"/>
  <c r="L201" i="28"/>
  <c r="L279" i="28"/>
  <c r="L117" i="28"/>
  <c r="L195" i="28"/>
  <c r="L273" i="28"/>
  <c r="L111" i="28"/>
  <c r="L189" i="28"/>
  <c r="L267" i="28"/>
  <c r="L105" i="28"/>
  <c r="L183" i="28"/>
  <c r="L261" i="28"/>
  <c r="W97" i="28"/>
  <c r="W175" i="28"/>
  <c r="W253" i="28"/>
  <c r="W130" i="28"/>
  <c r="W286" i="28"/>
  <c r="W208" i="28"/>
  <c r="W124" i="28"/>
  <c r="W202" i="28"/>
  <c r="W280" i="28"/>
  <c r="W118" i="28"/>
  <c r="W196" i="28"/>
  <c r="W274" i="28"/>
  <c r="W112" i="28"/>
  <c r="W190" i="28"/>
  <c r="W268" i="28"/>
  <c r="W106" i="28"/>
  <c r="W184" i="28"/>
  <c r="W262" i="28"/>
  <c r="V99" i="28"/>
  <c r="V177" i="28"/>
  <c r="V255" i="28"/>
  <c r="F23" i="29"/>
  <c r="G23" i="29"/>
  <c r="V126" i="28"/>
  <c r="V204" i="28"/>
  <c r="V282" i="28"/>
  <c r="V108" i="28"/>
  <c r="V186" i="28"/>
  <c r="V264" i="28"/>
  <c r="U101" i="28"/>
  <c r="U179" i="28"/>
  <c r="U257" i="28"/>
  <c r="F41" i="30"/>
  <c r="G41" i="30"/>
  <c r="F86" i="31"/>
  <c r="G86" i="31"/>
  <c r="G74" i="29"/>
  <c r="F74" i="29"/>
  <c r="G33" i="31"/>
  <c r="F33" i="31"/>
  <c r="F29" i="29"/>
  <c r="G29" i="29"/>
  <c r="F80" i="30"/>
  <c r="G80" i="30"/>
  <c r="F26" i="30"/>
  <c r="G26" i="30"/>
  <c r="G103" i="28"/>
  <c r="G181" i="28"/>
  <c r="G259" i="28"/>
  <c r="G97" i="28"/>
  <c r="G175" i="28"/>
  <c r="G253" i="28"/>
  <c r="F67" i="31"/>
  <c r="G67" i="31"/>
  <c r="F100" i="28"/>
  <c r="F178" i="28"/>
  <c r="F256" i="28"/>
  <c r="Q102" i="28"/>
  <c r="Q180" i="28"/>
  <c r="Q258" i="28"/>
  <c r="Q96" i="28"/>
  <c r="Q174" i="28"/>
  <c r="Q252" i="28"/>
  <c r="F60" i="30"/>
  <c r="G60" i="30"/>
  <c r="F61" i="31"/>
  <c r="G61" i="31"/>
  <c r="F71" i="32"/>
  <c r="G71" i="32"/>
  <c r="F35" i="32"/>
  <c r="G35" i="32"/>
  <c r="G34" i="29"/>
  <c r="F34" i="29"/>
  <c r="F73" i="30"/>
  <c r="G73" i="30"/>
  <c r="F37" i="30"/>
  <c r="G37" i="30"/>
  <c r="G76" i="32"/>
  <c r="F76" i="32"/>
  <c r="G40" i="32"/>
  <c r="F40" i="32"/>
  <c r="F42" i="29"/>
  <c r="G42" i="29"/>
  <c r="H155" i="28"/>
  <c r="H233" i="28"/>
  <c r="H311" i="28"/>
  <c r="N99" i="28"/>
  <c r="N177" i="28"/>
  <c r="N255" i="28"/>
  <c r="K154" i="28"/>
  <c r="K232" i="28"/>
  <c r="K310" i="28"/>
  <c r="V148" i="28"/>
  <c r="V226" i="28"/>
  <c r="V304" i="28"/>
  <c r="T133" i="28"/>
  <c r="T289" i="28"/>
  <c r="T211" i="28"/>
  <c r="R150" i="28"/>
  <c r="R228" i="28"/>
  <c r="R306" i="28"/>
  <c r="D131" i="28"/>
  <c r="D287" i="28"/>
  <c r="D209" i="28"/>
  <c r="O151" i="28"/>
  <c r="O229" i="28"/>
  <c r="O307" i="28"/>
  <c r="I128" i="28"/>
  <c r="I206" i="28"/>
  <c r="I284" i="28"/>
  <c r="T123" i="28"/>
  <c r="T279" i="28"/>
  <c r="T201" i="28"/>
  <c r="X98" i="28"/>
  <c r="X176" i="28"/>
  <c r="X254" i="28"/>
  <c r="D120" i="28"/>
  <c r="D198" i="28"/>
  <c r="D276" i="28"/>
  <c r="N106" i="28"/>
  <c r="N184" i="28"/>
  <c r="N262" i="28"/>
  <c r="F67" i="29"/>
  <c r="G67" i="29"/>
  <c r="J111" i="28"/>
  <c r="J189" i="28"/>
  <c r="J267" i="28"/>
  <c r="F48" i="30"/>
  <c r="G48" i="30"/>
  <c r="E99" i="28"/>
  <c r="E177" i="28"/>
  <c r="E255" i="28"/>
  <c r="G19" i="32"/>
  <c r="F19" i="32"/>
  <c r="H152" i="28"/>
  <c r="H230" i="28"/>
  <c r="H308" i="28"/>
  <c r="V161" i="28"/>
  <c r="V239" i="28"/>
  <c r="V317" i="28"/>
  <c r="M137" i="28"/>
  <c r="M215" i="28"/>
  <c r="M293" i="28"/>
  <c r="W135" i="28"/>
  <c r="W213" i="28"/>
  <c r="W291" i="28"/>
  <c r="F127" i="28"/>
  <c r="F205" i="28"/>
  <c r="F283" i="28"/>
  <c r="R108" i="28"/>
  <c r="R186" i="28"/>
  <c r="R264" i="28"/>
  <c r="F156" i="28"/>
  <c r="F234" i="28"/>
  <c r="F312" i="28"/>
  <c r="Q148" i="28"/>
  <c r="Q226" i="28"/>
  <c r="Q304" i="28"/>
  <c r="D142" i="28"/>
  <c r="D220" i="28"/>
  <c r="D298" i="28"/>
  <c r="Z157" i="28"/>
  <c r="Z235" i="28"/>
  <c r="Z313" i="28"/>
  <c r="U121" i="28"/>
  <c r="U199" i="28"/>
  <c r="U277" i="28"/>
  <c r="H117" i="28"/>
  <c r="H195" i="28"/>
  <c r="H273" i="28"/>
  <c r="S123" i="28"/>
  <c r="S201" i="28"/>
  <c r="S279" i="28"/>
  <c r="E125" i="28"/>
  <c r="E203" i="28"/>
  <c r="E281" i="28"/>
  <c r="P107" i="28"/>
  <c r="P185" i="28"/>
  <c r="P263" i="28"/>
  <c r="Z123" i="28"/>
  <c r="Z201" i="28"/>
  <c r="Z279" i="28"/>
  <c r="L107" i="28"/>
  <c r="L185" i="28"/>
  <c r="L263" i="28"/>
  <c r="V128" i="28"/>
  <c r="V206" i="28"/>
  <c r="V284" i="28"/>
  <c r="G80" i="31"/>
  <c r="F80" i="31"/>
  <c r="F63" i="32"/>
  <c r="G63" i="32"/>
  <c r="Q98" i="28"/>
  <c r="Q176" i="28"/>
  <c r="Q254" i="28"/>
  <c r="F16" i="32"/>
  <c r="G16" i="32"/>
  <c r="P166" i="28"/>
  <c r="P244" i="28"/>
  <c r="P322" i="28"/>
  <c r="X135" i="28"/>
  <c r="X213" i="28"/>
  <c r="X291" i="28"/>
  <c r="M147" i="28"/>
  <c r="M225" i="28"/>
  <c r="M303" i="28"/>
  <c r="W151" i="28"/>
  <c r="W229" i="28"/>
  <c r="W307" i="28"/>
  <c r="J152" i="28"/>
  <c r="J230" i="28"/>
  <c r="J308" i="28"/>
  <c r="U163" i="28"/>
  <c r="U319" i="28"/>
  <c r="U241" i="28"/>
  <c r="Y111" i="28"/>
  <c r="Y189" i="28"/>
  <c r="Y267" i="28"/>
  <c r="S142" i="28"/>
  <c r="S220" i="28"/>
  <c r="S298" i="28"/>
  <c r="F148" i="28"/>
  <c r="F226" i="28"/>
  <c r="F304" i="28"/>
  <c r="Q158" i="28"/>
  <c r="Q236" i="28"/>
  <c r="Q314" i="28"/>
  <c r="Y116" i="28"/>
  <c r="Y194" i="28"/>
  <c r="Y272" i="28"/>
  <c r="R110" i="28"/>
  <c r="R188" i="28"/>
  <c r="R266" i="28"/>
  <c r="Z233" i="28"/>
  <c r="Z155" i="28"/>
  <c r="Z311" i="28"/>
  <c r="U125" i="28"/>
  <c r="U203" i="28"/>
  <c r="U281" i="28"/>
  <c r="Z100" i="28"/>
  <c r="Z178" i="28"/>
  <c r="Z256" i="28"/>
  <c r="H109" i="28"/>
  <c r="H265" i="28"/>
  <c r="H187" i="28"/>
  <c r="S127" i="28"/>
  <c r="S205" i="28"/>
  <c r="S283" i="28"/>
  <c r="S109" i="28"/>
  <c r="S187" i="28"/>
  <c r="S265" i="28"/>
  <c r="E129" i="28"/>
  <c r="E207" i="28"/>
  <c r="E285" i="28"/>
  <c r="E111" i="28"/>
  <c r="E189" i="28"/>
  <c r="E267" i="28"/>
  <c r="P129" i="28"/>
  <c r="P207" i="28"/>
  <c r="P285" i="28"/>
  <c r="P117" i="28"/>
  <c r="P195" i="28"/>
  <c r="P273" i="28"/>
  <c r="O114" i="28"/>
  <c r="O192" i="28"/>
  <c r="O270" i="28"/>
  <c r="Z121" i="28"/>
  <c r="Z199" i="28"/>
  <c r="Z277" i="28"/>
  <c r="V114" i="28"/>
  <c r="V192" i="28"/>
  <c r="V270" i="28"/>
  <c r="X146" i="28"/>
  <c r="X224" i="28"/>
  <c r="X302" i="28"/>
  <c r="L140" i="28"/>
  <c r="L218" i="28"/>
  <c r="L296" i="28"/>
  <c r="L164" i="28"/>
  <c r="L242" i="28"/>
  <c r="L320" i="28"/>
  <c r="H147" i="28"/>
  <c r="H225" i="28"/>
  <c r="H303" i="28"/>
  <c r="H161" i="28"/>
  <c r="H239" i="28"/>
  <c r="H317" i="28"/>
  <c r="D166" i="28"/>
  <c r="D244" i="28"/>
  <c r="D322" i="28"/>
  <c r="H137" i="28"/>
  <c r="H215" i="28"/>
  <c r="H293" i="28"/>
  <c r="X145" i="28"/>
  <c r="X223" i="28"/>
  <c r="X301" i="28"/>
  <c r="P160" i="28"/>
  <c r="P238" i="28"/>
  <c r="P316" i="28"/>
  <c r="M166" i="28"/>
  <c r="M244" i="28"/>
  <c r="M322" i="28"/>
  <c r="L139" i="28"/>
  <c r="L217" i="28"/>
  <c r="L295" i="28"/>
  <c r="H154" i="28"/>
  <c r="H232" i="28"/>
  <c r="H310" i="28"/>
  <c r="X164" i="28"/>
  <c r="X242" i="28"/>
  <c r="X320" i="28"/>
  <c r="X131" i="28"/>
  <c r="X287" i="28"/>
  <c r="X209" i="28"/>
  <c r="T147" i="28"/>
  <c r="T225" i="28"/>
  <c r="T303" i="28"/>
  <c r="H163" i="28"/>
  <c r="H241" i="28"/>
  <c r="H319" i="28"/>
  <c r="Y164" i="28"/>
  <c r="Y242" i="28"/>
  <c r="Y320" i="28"/>
  <c r="Y158" i="28"/>
  <c r="Y236" i="28"/>
  <c r="Y314" i="28"/>
  <c r="Y152" i="28"/>
  <c r="Y230" i="28"/>
  <c r="Y308" i="28"/>
  <c r="Y146" i="28"/>
  <c r="Y224" i="28"/>
  <c r="Y302" i="28"/>
  <c r="Y140" i="28"/>
  <c r="Y218" i="28"/>
  <c r="Y296" i="28"/>
  <c r="Y134" i="28"/>
  <c r="Y212" i="28"/>
  <c r="Y290" i="28"/>
  <c r="Y118" i="28"/>
  <c r="Y196" i="28"/>
  <c r="Y274" i="28"/>
  <c r="K163" i="28"/>
  <c r="K241" i="28"/>
  <c r="K319" i="28"/>
  <c r="K157" i="28"/>
  <c r="K235" i="28"/>
  <c r="K313" i="28"/>
  <c r="K151" i="28"/>
  <c r="K229" i="28"/>
  <c r="K307" i="28"/>
  <c r="K145" i="28"/>
  <c r="K223" i="28"/>
  <c r="K301" i="28"/>
  <c r="K139" i="28"/>
  <c r="K217" i="28"/>
  <c r="K295" i="28"/>
  <c r="K133" i="28"/>
  <c r="K289" i="28"/>
  <c r="K211" i="28"/>
  <c r="M109" i="28"/>
  <c r="M187" i="28"/>
  <c r="M265" i="28"/>
  <c r="V157" i="28"/>
  <c r="V235" i="28"/>
  <c r="V313" i="28"/>
  <c r="V151" i="28"/>
  <c r="V229" i="28"/>
  <c r="V307" i="28"/>
  <c r="V145" i="28"/>
  <c r="V223" i="28"/>
  <c r="V301" i="28"/>
  <c r="V139" i="28"/>
  <c r="V217" i="28"/>
  <c r="V295" i="28"/>
  <c r="V133" i="28"/>
  <c r="V211" i="28"/>
  <c r="V289" i="28"/>
  <c r="F112" i="28"/>
  <c r="F190" i="28"/>
  <c r="F268" i="28"/>
  <c r="I163" i="28"/>
  <c r="I319" i="28"/>
  <c r="I241" i="28"/>
  <c r="I157" i="28"/>
  <c r="I313" i="28"/>
  <c r="I235" i="28"/>
  <c r="I151" i="28"/>
  <c r="I307" i="28"/>
  <c r="I229" i="28"/>
  <c r="I145" i="28"/>
  <c r="I301" i="28"/>
  <c r="I223" i="28"/>
  <c r="I139" i="28"/>
  <c r="I295" i="28"/>
  <c r="I217" i="28"/>
  <c r="I133" i="28"/>
  <c r="I289" i="28"/>
  <c r="I211" i="28"/>
  <c r="Y108" i="28"/>
  <c r="Y186" i="28"/>
  <c r="Y264" i="28"/>
  <c r="R129" i="28"/>
  <c r="R207" i="28"/>
  <c r="R285" i="28"/>
  <c r="F63" i="30"/>
  <c r="G63" i="30"/>
  <c r="G160" i="28"/>
  <c r="G238" i="28"/>
  <c r="G316" i="28"/>
  <c r="G154" i="28"/>
  <c r="G232" i="28"/>
  <c r="G310" i="28"/>
  <c r="G148" i="28"/>
  <c r="G226" i="28"/>
  <c r="G304" i="28"/>
  <c r="G142" i="28"/>
  <c r="G220" i="28"/>
  <c r="G298" i="28"/>
  <c r="G136" i="28"/>
  <c r="G214" i="28"/>
  <c r="G292" i="28"/>
  <c r="M126" i="28"/>
  <c r="M204" i="28"/>
  <c r="M282" i="28"/>
  <c r="F78" i="32"/>
  <c r="G78" i="32"/>
  <c r="R159" i="28"/>
  <c r="R237" i="28"/>
  <c r="R315" i="28"/>
  <c r="R153" i="28"/>
  <c r="R231" i="28"/>
  <c r="R309" i="28"/>
  <c r="R147" i="28"/>
  <c r="R225" i="28"/>
  <c r="R303" i="28"/>
  <c r="R141" i="28"/>
  <c r="R219" i="28"/>
  <c r="R297" i="28"/>
  <c r="R135" i="28"/>
  <c r="R213" i="28"/>
  <c r="R291" i="28"/>
  <c r="F123" i="28"/>
  <c r="F201" i="28"/>
  <c r="F279" i="28"/>
  <c r="E164" i="28"/>
  <c r="E242" i="28"/>
  <c r="E320" i="28"/>
  <c r="E158" i="28"/>
  <c r="E236" i="28"/>
  <c r="E314" i="28"/>
  <c r="E152" i="28"/>
  <c r="E230" i="28"/>
  <c r="E308" i="28"/>
  <c r="E146" i="28"/>
  <c r="E224" i="28"/>
  <c r="E302" i="28"/>
  <c r="E140" i="28"/>
  <c r="E218" i="28"/>
  <c r="E296" i="28"/>
  <c r="E134" i="28"/>
  <c r="E212" i="28"/>
  <c r="E290" i="28"/>
  <c r="Y113" i="28"/>
  <c r="Y191" i="28"/>
  <c r="Y269" i="28"/>
  <c r="P157" i="28"/>
  <c r="P235" i="28"/>
  <c r="P313" i="28"/>
  <c r="P151" i="28"/>
  <c r="P307" i="28"/>
  <c r="P229" i="28"/>
  <c r="P145" i="28"/>
  <c r="P223" i="28"/>
  <c r="P301" i="28"/>
  <c r="P139" i="28"/>
  <c r="P295" i="28"/>
  <c r="P217" i="28"/>
  <c r="P133" i="28"/>
  <c r="P289" i="28"/>
  <c r="P211" i="28"/>
  <c r="R107" i="28"/>
  <c r="R185" i="28"/>
  <c r="R263" i="28"/>
  <c r="O157" i="28"/>
  <c r="O235" i="28"/>
  <c r="O313" i="28"/>
  <c r="O145" i="28"/>
  <c r="O223" i="28"/>
  <c r="O301" i="28"/>
  <c r="O133" i="28"/>
  <c r="O211" i="28"/>
  <c r="O289" i="28"/>
  <c r="M104" i="28"/>
  <c r="M182" i="28"/>
  <c r="M260" i="28"/>
  <c r="N161" i="28"/>
  <c r="N239" i="28"/>
  <c r="N317" i="28"/>
  <c r="N155" i="28"/>
  <c r="N233" i="28"/>
  <c r="N311" i="28"/>
  <c r="N149" i="28"/>
  <c r="N227" i="28"/>
  <c r="N305" i="28"/>
  <c r="N143" i="28"/>
  <c r="N221" i="28"/>
  <c r="N299" i="28"/>
  <c r="N137" i="28"/>
  <c r="N215" i="28"/>
  <c r="N293" i="28"/>
  <c r="N131" i="28"/>
  <c r="N287" i="28"/>
  <c r="N209" i="28"/>
  <c r="H96" i="28"/>
  <c r="H252" i="28"/>
  <c r="H174" i="28"/>
  <c r="I125" i="28"/>
  <c r="I203" i="28"/>
  <c r="I281" i="28"/>
  <c r="I119" i="28"/>
  <c r="I197" i="28"/>
  <c r="I275" i="28"/>
  <c r="I113" i="28"/>
  <c r="I191" i="28"/>
  <c r="I269" i="28"/>
  <c r="I107" i="28"/>
  <c r="I185" i="28"/>
  <c r="I263" i="28"/>
  <c r="K100" i="28"/>
  <c r="K178" i="28"/>
  <c r="K256" i="28"/>
  <c r="F52" i="29"/>
  <c r="G52" i="29"/>
  <c r="T126" i="28"/>
  <c r="T282" i="28"/>
  <c r="T204" i="28"/>
  <c r="T120" i="28"/>
  <c r="T276" i="28"/>
  <c r="T198" i="28"/>
  <c r="T114" i="28"/>
  <c r="T270" i="28"/>
  <c r="T192" i="28"/>
  <c r="T108" i="28"/>
  <c r="T264" i="28"/>
  <c r="T186" i="28"/>
  <c r="J102" i="28"/>
  <c r="J180" i="28"/>
  <c r="J258" i="28"/>
  <c r="G127" i="28"/>
  <c r="G205" i="28"/>
  <c r="G283" i="28"/>
  <c r="G121" i="28"/>
  <c r="G199" i="28"/>
  <c r="G277" i="28"/>
  <c r="G115" i="28"/>
  <c r="G193" i="28"/>
  <c r="G271" i="28"/>
  <c r="G109" i="28"/>
  <c r="G187" i="28"/>
  <c r="G265" i="28"/>
  <c r="X102" i="28"/>
  <c r="X180" i="28"/>
  <c r="X258" i="28"/>
  <c r="Q128" i="28"/>
  <c r="Q206" i="28"/>
  <c r="Q284" i="28"/>
  <c r="Q122" i="28"/>
  <c r="Q200" i="28"/>
  <c r="Q278" i="28"/>
  <c r="Q116" i="28"/>
  <c r="Q194" i="28"/>
  <c r="Q272" i="28"/>
  <c r="Q110" i="28"/>
  <c r="Q188" i="28"/>
  <c r="Q266" i="28"/>
  <c r="Q104" i="28"/>
  <c r="Q182" i="28"/>
  <c r="Q260" i="28"/>
  <c r="V96" i="28"/>
  <c r="V174" i="28"/>
  <c r="V252" i="28"/>
  <c r="D129" i="28"/>
  <c r="D207" i="28"/>
  <c r="D285" i="28"/>
  <c r="D123" i="28"/>
  <c r="D279" i="28"/>
  <c r="D201" i="28"/>
  <c r="D117" i="28"/>
  <c r="D273" i="28"/>
  <c r="D195" i="28"/>
  <c r="D111" i="28"/>
  <c r="D267" i="28"/>
  <c r="D189" i="28"/>
  <c r="D105" i="28"/>
  <c r="D183" i="28"/>
  <c r="D261" i="28"/>
  <c r="F86" i="30"/>
  <c r="G86" i="30"/>
  <c r="O125" i="28"/>
  <c r="O203" i="28"/>
  <c r="O281" i="28"/>
  <c r="O113" i="28"/>
  <c r="O191" i="28"/>
  <c r="O269" i="28"/>
  <c r="T102" i="28"/>
  <c r="T258" i="28"/>
  <c r="T180" i="28"/>
  <c r="N127" i="28"/>
  <c r="N205" i="28"/>
  <c r="N283" i="28"/>
  <c r="N121" i="28"/>
  <c r="N199" i="28"/>
  <c r="N277" i="28"/>
  <c r="N115" i="28"/>
  <c r="N193" i="28"/>
  <c r="N271" i="28"/>
  <c r="N109" i="28"/>
  <c r="N187" i="28"/>
  <c r="N265" i="28"/>
  <c r="J103" i="28"/>
  <c r="J181" i="28"/>
  <c r="J259" i="28"/>
  <c r="J95" i="28"/>
  <c r="J173" i="28"/>
  <c r="J251" i="28"/>
  <c r="X128" i="28"/>
  <c r="X206" i="28"/>
  <c r="X284" i="28"/>
  <c r="X122" i="28"/>
  <c r="X200" i="28"/>
  <c r="X278" i="28"/>
  <c r="X116" i="28"/>
  <c r="X194" i="28"/>
  <c r="X272" i="28"/>
  <c r="X110" i="28"/>
  <c r="X188" i="28"/>
  <c r="X266" i="28"/>
  <c r="X104" i="28"/>
  <c r="X182" i="28"/>
  <c r="X260" i="28"/>
  <c r="H97" i="28"/>
  <c r="H253" i="28"/>
  <c r="H175" i="28"/>
  <c r="K130" i="28"/>
  <c r="K286" i="28"/>
  <c r="K208" i="28"/>
  <c r="K124" i="28"/>
  <c r="K202" i="28"/>
  <c r="K280" i="28"/>
  <c r="K118" i="28"/>
  <c r="K196" i="28"/>
  <c r="K274" i="28"/>
  <c r="K112" i="28"/>
  <c r="K190" i="28"/>
  <c r="K268" i="28"/>
  <c r="K106" i="28"/>
  <c r="K184" i="28"/>
  <c r="K262" i="28"/>
  <c r="D99" i="28"/>
  <c r="D255" i="28"/>
  <c r="D177" i="28"/>
  <c r="F76" i="31"/>
  <c r="G76" i="31"/>
  <c r="J126" i="28"/>
  <c r="J204" i="28"/>
  <c r="J282" i="28"/>
  <c r="J120" i="28"/>
  <c r="J198" i="28"/>
  <c r="J276" i="28"/>
  <c r="J114" i="28"/>
  <c r="J192" i="28"/>
  <c r="J270" i="28"/>
  <c r="J108" i="28"/>
  <c r="J186" i="28"/>
  <c r="J264" i="28"/>
  <c r="L100" i="28"/>
  <c r="L178" i="28"/>
  <c r="L256" i="28"/>
  <c r="F23" i="30"/>
  <c r="G23" i="30"/>
  <c r="G75" i="31"/>
  <c r="F75" i="31"/>
  <c r="G71" i="29"/>
  <c r="F71" i="29"/>
  <c r="F28" i="31"/>
  <c r="G28" i="31"/>
  <c r="F17" i="29"/>
  <c r="G17" i="29"/>
  <c r="F75" i="30"/>
  <c r="G75" i="30"/>
  <c r="F21" i="30"/>
  <c r="G21" i="30"/>
  <c r="S102" i="28"/>
  <c r="S180" i="28"/>
  <c r="S258" i="28"/>
  <c r="S96" i="28"/>
  <c r="S174" i="28"/>
  <c r="S252" i="28"/>
  <c r="G47" i="31"/>
  <c r="F47" i="31"/>
  <c r="R99" i="28"/>
  <c r="R177" i="28"/>
  <c r="R255" i="28"/>
  <c r="G87" i="31"/>
  <c r="F87" i="31"/>
  <c r="E102" i="28"/>
  <c r="E180" i="28"/>
  <c r="E258" i="28"/>
  <c r="E96" i="28"/>
  <c r="E174" i="28"/>
  <c r="E252" i="28"/>
  <c r="F56" i="30"/>
  <c r="G56" i="30"/>
  <c r="F41" i="31"/>
  <c r="G41" i="31"/>
  <c r="G68" i="32"/>
  <c r="F68" i="32"/>
  <c r="G32" i="32"/>
  <c r="F32" i="32"/>
  <c r="G31" i="29"/>
  <c r="F31" i="29"/>
  <c r="F70" i="30"/>
  <c r="G70" i="30"/>
  <c r="F34" i="30"/>
  <c r="G34" i="30"/>
  <c r="G73" i="32"/>
  <c r="F73" i="32"/>
  <c r="G37" i="32"/>
  <c r="F37" i="32"/>
  <c r="F39" i="29"/>
  <c r="G39" i="29"/>
  <c r="X95" i="28"/>
  <c r="X173" i="28"/>
  <c r="X251" i="28"/>
  <c r="H136" i="28"/>
  <c r="H214" i="28"/>
  <c r="H292" i="28"/>
  <c r="Y143" i="28"/>
  <c r="Y221" i="28"/>
  <c r="Y299" i="28"/>
  <c r="M127" i="28"/>
  <c r="M205" i="28"/>
  <c r="M283" i="28"/>
  <c r="I148" i="28"/>
  <c r="I304" i="28"/>
  <c r="I226" i="28"/>
  <c r="G157" i="28"/>
  <c r="G235" i="28"/>
  <c r="G313" i="28"/>
  <c r="R138" i="28"/>
  <c r="R216" i="28"/>
  <c r="R294" i="28"/>
  <c r="E143" i="28"/>
  <c r="E221" i="28"/>
  <c r="E299" i="28"/>
  <c r="P136" i="28"/>
  <c r="P214" i="28"/>
  <c r="P292" i="28"/>
  <c r="N146" i="28"/>
  <c r="N224" i="28"/>
  <c r="N302" i="28"/>
  <c r="I110" i="28"/>
  <c r="I188" i="28"/>
  <c r="I266" i="28"/>
  <c r="T105" i="28"/>
  <c r="T261" i="28"/>
  <c r="T183" i="28"/>
  <c r="Q125" i="28"/>
  <c r="Q203" i="28"/>
  <c r="Q281" i="28"/>
  <c r="D114" i="28"/>
  <c r="D192" i="28"/>
  <c r="D270" i="28"/>
  <c r="N118" i="28"/>
  <c r="N196" i="28"/>
  <c r="N274" i="28"/>
  <c r="H101" i="28"/>
  <c r="H257" i="28"/>
  <c r="H179" i="28"/>
  <c r="F43" i="31"/>
  <c r="G43" i="31"/>
  <c r="G44" i="29"/>
  <c r="F44" i="29"/>
  <c r="F49" i="29"/>
  <c r="G49" i="29"/>
  <c r="Q166" i="28"/>
  <c r="Q244" i="28"/>
  <c r="Q322" i="28"/>
  <c r="L132" i="28"/>
  <c r="L288" i="28"/>
  <c r="L210" i="28"/>
  <c r="M143" i="28"/>
  <c r="M221" i="28"/>
  <c r="M299" i="28"/>
  <c r="M124" i="28"/>
  <c r="M202" i="28"/>
  <c r="M280" i="28"/>
  <c r="U159" i="28"/>
  <c r="U315" i="28"/>
  <c r="U237" i="28"/>
  <c r="S156" i="28"/>
  <c r="S234" i="28"/>
  <c r="S312" i="28"/>
  <c r="F162" i="28"/>
  <c r="F240" i="28"/>
  <c r="F318" i="28"/>
  <c r="Q154" i="28"/>
  <c r="Q232" i="28"/>
  <c r="Q310" i="28"/>
  <c r="D148" i="28"/>
  <c r="D226" i="28"/>
  <c r="D304" i="28"/>
  <c r="M119" i="28"/>
  <c r="M197" i="28"/>
  <c r="M275" i="28"/>
  <c r="F113" i="28"/>
  <c r="F191" i="28"/>
  <c r="F269" i="28"/>
  <c r="H129" i="28"/>
  <c r="H207" i="28"/>
  <c r="H285" i="28"/>
  <c r="S111" i="28"/>
  <c r="S189" i="28"/>
  <c r="S267" i="28"/>
  <c r="D100" i="28"/>
  <c r="D178" i="28"/>
  <c r="D256" i="28"/>
  <c r="O130" i="28"/>
  <c r="O286" i="28"/>
  <c r="O208" i="28"/>
  <c r="Z117" i="28"/>
  <c r="Z195" i="28"/>
  <c r="Z273" i="28"/>
  <c r="L113" i="28"/>
  <c r="L191" i="28"/>
  <c r="L269" i="28"/>
  <c r="W108" i="28"/>
  <c r="W186" i="28"/>
  <c r="W264" i="28"/>
  <c r="F19" i="31"/>
  <c r="G19" i="31"/>
  <c r="F78" i="30"/>
  <c r="G78" i="30"/>
  <c r="X162" i="28"/>
  <c r="X240" i="28"/>
  <c r="X318" i="28"/>
  <c r="V240" i="28"/>
  <c r="V318" i="28"/>
  <c r="V162" i="28"/>
  <c r="W165" i="28"/>
  <c r="W243" i="28"/>
  <c r="W321" i="28"/>
  <c r="M159" i="28"/>
  <c r="M237" i="28"/>
  <c r="M315" i="28"/>
  <c r="Y121" i="28"/>
  <c r="Y199" i="28"/>
  <c r="Y277" i="28"/>
  <c r="W133" i="28"/>
  <c r="W289" i="28"/>
  <c r="W211" i="28"/>
  <c r="F115" i="28"/>
  <c r="F193" i="28"/>
  <c r="F271" i="28"/>
  <c r="U133" i="28"/>
  <c r="U289" i="28"/>
  <c r="U211" i="28"/>
  <c r="S148" i="28"/>
  <c r="S226" i="28"/>
  <c r="S304" i="28"/>
  <c r="F160" i="28"/>
  <c r="F238" i="28"/>
  <c r="F316" i="28"/>
  <c r="F126" i="28"/>
  <c r="F204" i="28"/>
  <c r="F282" i="28"/>
  <c r="Q134" i="28"/>
  <c r="Q212" i="28"/>
  <c r="Q290" i="28"/>
  <c r="D134" i="28"/>
  <c r="D290" i="28"/>
  <c r="D212" i="28"/>
  <c r="Z161" i="28"/>
  <c r="Z239" i="28"/>
  <c r="Z317" i="28"/>
  <c r="Z137" i="28"/>
  <c r="Z215" i="28"/>
  <c r="Z293" i="28"/>
  <c r="U107" i="28"/>
  <c r="U185" i="28"/>
  <c r="U263" i="28"/>
  <c r="H121" i="28"/>
  <c r="H199" i="28"/>
  <c r="H277" i="28"/>
  <c r="S115" i="28"/>
  <c r="S193" i="28"/>
  <c r="S271" i="28"/>
  <c r="O95" i="28"/>
  <c r="O173" i="28"/>
  <c r="O251" i="28"/>
  <c r="E123" i="28"/>
  <c r="E201" i="28"/>
  <c r="E279" i="28"/>
  <c r="E105" i="28"/>
  <c r="E183" i="28"/>
  <c r="E261" i="28"/>
  <c r="P111" i="28"/>
  <c r="P189" i="28"/>
  <c r="P267" i="28"/>
  <c r="K95" i="28"/>
  <c r="K173" i="28"/>
  <c r="K251" i="28"/>
  <c r="Z115" i="28"/>
  <c r="Z193" i="28"/>
  <c r="Z271" i="28"/>
  <c r="V120" i="28"/>
  <c r="V198" i="28"/>
  <c r="V276" i="28"/>
  <c r="R199" i="28"/>
  <c r="R121" i="28"/>
  <c r="R277" i="28"/>
  <c r="E166" i="28"/>
  <c r="E244" i="28"/>
  <c r="E322" i="28"/>
  <c r="X149" i="28"/>
  <c r="X227" i="28"/>
  <c r="X305" i="28"/>
  <c r="H144" i="28"/>
  <c r="H222" i="28"/>
  <c r="H300" i="28"/>
  <c r="T158" i="28"/>
  <c r="T236" i="28"/>
  <c r="T314" i="28"/>
  <c r="O165" i="28"/>
  <c r="O243" i="28"/>
  <c r="O321" i="28"/>
  <c r="H134" i="28"/>
  <c r="H212" i="28"/>
  <c r="H290" i="28"/>
  <c r="X142" i="28"/>
  <c r="X220" i="28"/>
  <c r="X298" i="28"/>
  <c r="T157" i="28"/>
  <c r="T235" i="28"/>
  <c r="T313" i="28"/>
  <c r="Y165" i="28"/>
  <c r="Y243" i="28"/>
  <c r="Y321" i="28"/>
  <c r="L136" i="28"/>
  <c r="L214" i="28"/>
  <c r="L292" i="28"/>
  <c r="H151" i="28"/>
  <c r="H229" i="28"/>
  <c r="H307" i="28"/>
  <c r="L163" i="28"/>
  <c r="L241" i="28"/>
  <c r="L319" i="28"/>
  <c r="N103" i="28"/>
  <c r="N181" i="28"/>
  <c r="N259" i="28"/>
  <c r="T144" i="28"/>
  <c r="T222" i="28"/>
  <c r="T300" i="28"/>
  <c r="T161" i="28"/>
  <c r="T239" i="28"/>
  <c r="T317" i="28"/>
  <c r="M164" i="28"/>
  <c r="M242" i="28"/>
  <c r="M320" i="28"/>
  <c r="M158" i="28"/>
  <c r="M236" i="28"/>
  <c r="M314" i="28"/>
  <c r="M152" i="28"/>
  <c r="M230" i="28"/>
  <c r="M308" i="28"/>
  <c r="M146" i="28"/>
  <c r="M224" i="28"/>
  <c r="M302" i="28"/>
  <c r="M140" i="28"/>
  <c r="M218" i="28"/>
  <c r="M296" i="28"/>
  <c r="M134" i="28"/>
  <c r="M212" i="28"/>
  <c r="M290" i="28"/>
  <c r="Y115" i="28"/>
  <c r="Y193" i="28"/>
  <c r="Y271" i="28"/>
  <c r="W162" i="28"/>
  <c r="W240" i="28"/>
  <c r="W318" i="28"/>
  <c r="W156" i="28"/>
  <c r="W234" i="28"/>
  <c r="W312" i="28"/>
  <c r="W150" i="28"/>
  <c r="W228" i="28"/>
  <c r="W306" i="28"/>
  <c r="W144" i="28"/>
  <c r="W222" i="28"/>
  <c r="W300" i="28"/>
  <c r="W138" i="28"/>
  <c r="W216" i="28"/>
  <c r="W294" i="28"/>
  <c r="W132" i="28"/>
  <c r="W288" i="28"/>
  <c r="W210" i="28"/>
  <c r="M106" i="28"/>
  <c r="M184" i="28"/>
  <c r="M262" i="28"/>
  <c r="J157" i="28"/>
  <c r="J235" i="28"/>
  <c r="J313" i="28"/>
  <c r="J151" i="28"/>
  <c r="J229" i="28"/>
  <c r="J307" i="28"/>
  <c r="J145" i="28"/>
  <c r="J223" i="28"/>
  <c r="J301" i="28"/>
  <c r="J139" i="28"/>
  <c r="J217" i="28"/>
  <c r="J295" i="28"/>
  <c r="J133" i="28"/>
  <c r="J211" i="28"/>
  <c r="J289" i="28"/>
  <c r="F109" i="28"/>
  <c r="F187" i="28"/>
  <c r="F265" i="28"/>
  <c r="U162" i="28"/>
  <c r="U318" i="28"/>
  <c r="U240" i="28"/>
  <c r="U156" i="28"/>
  <c r="U312" i="28"/>
  <c r="U234" i="28"/>
  <c r="U150" i="28"/>
  <c r="U306" i="28"/>
  <c r="U228" i="28"/>
  <c r="U144" i="28"/>
  <c r="U300" i="28"/>
  <c r="U222" i="28"/>
  <c r="U138" i="28"/>
  <c r="U294" i="28"/>
  <c r="U216" i="28"/>
  <c r="U132" i="28"/>
  <c r="U288" i="28"/>
  <c r="U210" i="28"/>
  <c r="Y105" i="28"/>
  <c r="Y183" i="28"/>
  <c r="Y261" i="28"/>
  <c r="R126" i="28"/>
  <c r="R204" i="28"/>
  <c r="R282" i="28"/>
  <c r="G18" i="31"/>
  <c r="F18" i="31"/>
  <c r="S159" i="28"/>
  <c r="S237" i="28"/>
  <c r="S315" i="28"/>
  <c r="S153" i="28"/>
  <c r="S231" i="28"/>
  <c r="S309" i="28"/>
  <c r="S147" i="28"/>
  <c r="S225" i="28"/>
  <c r="S303" i="28"/>
  <c r="S141" i="28"/>
  <c r="S219" i="28"/>
  <c r="S297" i="28"/>
  <c r="S135" i="28"/>
  <c r="S213" i="28"/>
  <c r="S291" i="28"/>
  <c r="M123" i="28"/>
  <c r="M201" i="28"/>
  <c r="M279" i="28"/>
  <c r="F165" i="28"/>
  <c r="F243" i="28"/>
  <c r="F321" i="28"/>
  <c r="F159" i="28"/>
  <c r="F237" i="28"/>
  <c r="F315" i="28"/>
  <c r="F153" i="28"/>
  <c r="F231" i="28"/>
  <c r="F309" i="28"/>
  <c r="F147" i="28"/>
  <c r="F225" i="28"/>
  <c r="F303" i="28"/>
  <c r="F141" i="28"/>
  <c r="F219" i="28"/>
  <c r="F297" i="28"/>
  <c r="F135" i="28"/>
  <c r="F213" i="28"/>
  <c r="F291" i="28"/>
  <c r="F120" i="28"/>
  <c r="F198" i="28"/>
  <c r="F276" i="28"/>
  <c r="Q163" i="28"/>
  <c r="Q241" i="28"/>
  <c r="Q319" i="28"/>
  <c r="Q157" i="28"/>
  <c r="Q235" i="28"/>
  <c r="Q313" i="28"/>
  <c r="Q151" i="28"/>
  <c r="Q229" i="28"/>
  <c r="Q307" i="28"/>
  <c r="Q145" i="28"/>
  <c r="Q223" i="28"/>
  <c r="Q301" i="28"/>
  <c r="Q139" i="28"/>
  <c r="Q217" i="28"/>
  <c r="Q295" i="28"/>
  <c r="Q133" i="28"/>
  <c r="Q211" i="28"/>
  <c r="Q289" i="28"/>
  <c r="Y110" i="28"/>
  <c r="Y188" i="28"/>
  <c r="Y266" i="28"/>
  <c r="D157" i="28"/>
  <c r="D235" i="28"/>
  <c r="D313" i="28"/>
  <c r="D151" i="28"/>
  <c r="D229" i="28"/>
  <c r="D307" i="28"/>
  <c r="D145" i="28"/>
  <c r="D223" i="28"/>
  <c r="D301" i="28"/>
  <c r="D139" i="28"/>
  <c r="D217" i="28"/>
  <c r="D295" i="28"/>
  <c r="D133" i="28"/>
  <c r="D289" i="28"/>
  <c r="D211" i="28"/>
  <c r="R104" i="28"/>
  <c r="R182" i="28"/>
  <c r="R260" i="28"/>
  <c r="O156" i="28"/>
  <c r="O234" i="28"/>
  <c r="O312" i="28"/>
  <c r="O144" i="28"/>
  <c r="O222" i="28"/>
  <c r="O300" i="28"/>
  <c r="O132" i="28"/>
  <c r="O288" i="28"/>
  <c r="O210" i="28"/>
  <c r="O100" i="28"/>
  <c r="O178" i="28"/>
  <c r="O256" i="28"/>
  <c r="Z160" i="28"/>
  <c r="Z238" i="28"/>
  <c r="Z316" i="28"/>
  <c r="Z154" i="28"/>
  <c r="Z232" i="28"/>
  <c r="Z310" i="28"/>
  <c r="Z148" i="28"/>
  <c r="Z226" i="28"/>
  <c r="Z304" i="28"/>
  <c r="Z142" i="28"/>
  <c r="Z220" i="28"/>
  <c r="Z298" i="28"/>
  <c r="Z136" i="28"/>
  <c r="Z214" i="28"/>
  <c r="Z292" i="28"/>
  <c r="X130" i="28"/>
  <c r="X286" i="28"/>
  <c r="X208" i="28"/>
  <c r="U130" i="28"/>
  <c r="U286" i="28"/>
  <c r="U208" i="28"/>
  <c r="U124" i="28"/>
  <c r="U202" i="28"/>
  <c r="U280" i="28"/>
  <c r="U118" i="28"/>
  <c r="U196" i="28"/>
  <c r="U274" i="28"/>
  <c r="U112" i="28"/>
  <c r="U190" i="28"/>
  <c r="U268" i="28"/>
  <c r="U106" i="28"/>
  <c r="U184" i="28"/>
  <c r="U262" i="28"/>
  <c r="T99" i="28"/>
  <c r="T255" i="28"/>
  <c r="T177" i="28"/>
  <c r="F52" i="31"/>
  <c r="G52" i="31"/>
  <c r="H126" i="28"/>
  <c r="H282" i="28"/>
  <c r="H204" i="28"/>
  <c r="H120" i="28"/>
  <c r="H276" i="28"/>
  <c r="H198" i="28"/>
  <c r="H114" i="28"/>
  <c r="H270" i="28"/>
  <c r="H192" i="28"/>
  <c r="H108" i="28"/>
  <c r="H264" i="28"/>
  <c r="H186" i="28"/>
  <c r="P101" i="28"/>
  <c r="P257" i="28"/>
  <c r="P179" i="28"/>
  <c r="F87" i="29"/>
  <c r="G87" i="29"/>
  <c r="S126" i="28"/>
  <c r="S204" i="28"/>
  <c r="S282" i="28"/>
  <c r="S120" i="28"/>
  <c r="S198" i="28"/>
  <c r="S276" i="28"/>
  <c r="S114" i="28"/>
  <c r="S192" i="28"/>
  <c r="S270" i="28"/>
  <c r="S108" i="28"/>
  <c r="S186" i="28"/>
  <c r="S264" i="28"/>
  <c r="I102" i="28"/>
  <c r="I180" i="28"/>
  <c r="I258" i="28"/>
  <c r="E128" i="28"/>
  <c r="E206" i="28"/>
  <c r="E284" i="28"/>
  <c r="E122" i="28"/>
  <c r="E200" i="28"/>
  <c r="E278" i="28"/>
  <c r="E116" i="28"/>
  <c r="E194" i="28"/>
  <c r="E272" i="28"/>
  <c r="E110" i="28"/>
  <c r="E188" i="28"/>
  <c r="E266" i="28"/>
  <c r="D104" i="28"/>
  <c r="D182" i="28"/>
  <c r="D260" i="28"/>
  <c r="D96" i="28"/>
  <c r="D174" i="28"/>
  <c r="D252" i="28"/>
  <c r="P128" i="28"/>
  <c r="P206" i="28"/>
  <c r="P284" i="28"/>
  <c r="P122" i="28"/>
  <c r="P200" i="28"/>
  <c r="P278" i="28"/>
  <c r="P116" i="28"/>
  <c r="P194" i="28"/>
  <c r="P272" i="28"/>
  <c r="P110" i="28"/>
  <c r="P188" i="28"/>
  <c r="P266" i="28"/>
  <c r="P104" i="28"/>
  <c r="P182" i="28"/>
  <c r="P260" i="28"/>
  <c r="F68" i="30"/>
  <c r="G68" i="30"/>
  <c r="O124" i="28"/>
  <c r="O202" i="28"/>
  <c r="O280" i="28"/>
  <c r="O112" i="28"/>
  <c r="O190" i="28"/>
  <c r="O268" i="28"/>
  <c r="Z101" i="28"/>
  <c r="Z179" i="28"/>
  <c r="Z257" i="28"/>
  <c r="F82" i="29"/>
  <c r="G82" i="29"/>
  <c r="Z126" i="28"/>
  <c r="Z204" i="28"/>
  <c r="Z282" i="28"/>
  <c r="Z120" i="28"/>
  <c r="Z198" i="28"/>
  <c r="Z276" i="28"/>
  <c r="Z114" i="28"/>
  <c r="Z192" i="28"/>
  <c r="Z270" i="28"/>
  <c r="Z108" i="28"/>
  <c r="Z186" i="28"/>
  <c r="Z264" i="28"/>
  <c r="P102" i="28"/>
  <c r="P180" i="28"/>
  <c r="P258" i="28"/>
  <c r="L128" i="28"/>
  <c r="L206" i="28"/>
  <c r="L284" i="28"/>
  <c r="L122" i="28"/>
  <c r="L200" i="28"/>
  <c r="L278" i="28"/>
  <c r="L116" i="28"/>
  <c r="L194" i="28"/>
  <c r="L272" i="28"/>
  <c r="L110" i="28"/>
  <c r="L188" i="28"/>
  <c r="L266" i="28"/>
  <c r="L104" i="28"/>
  <c r="L182" i="28"/>
  <c r="L260" i="28"/>
  <c r="N96" i="28"/>
  <c r="N174" i="28"/>
  <c r="N252" i="28"/>
  <c r="W129" i="28"/>
  <c r="W207" i="28"/>
  <c r="W285" i="28"/>
  <c r="W123" i="28"/>
  <c r="W201" i="28"/>
  <c r="W279" i="28"/>
  <c r="W117" i="28"/>
  <c r="W195" i="28"/>
  <c r="W273" i="28"/>
  <c r="W111" i="28"/>
  <c r="W189" i="28"/>
  <c r="W267" i="28"/>
  <c r="W105" i="28"/>
  <c r="W183" i="28"/>
  <c r="W261" i="28"/>
  <c r="M98" i="28"/>
  <c r="M176" i="28"/>
  <c r="M254" i="28"/>
  <c r="F56" i="31"/>
  <c r="G56" i="31"/>
  <c r="V125" i="28"/>
  <c r="V203" i="28"/>
  <c r="V281" i="28"/>
  <c r="V119" i="28"/>
  <c r="V197" i="28"/>
  <c r="V275" i="28"/>
  <c r="V113" i="28"/>
  <c r="V191" i="28"/>
  <c r="V269" i="28"/>
  <c r="V107" i="28"/>
  <c r="V185" i="28"/>
  <c r="V263" i="28"/>
  <c r="U99" i="28"/>
  <c r="U177" i="28"/>
  <c r="U255" i="28"/>
  <c r="G54" i="31"/>
  <c r="F54" i="31"/>
  <c r="F70" i="31"/>
  <c r="G70" i="31"/>
  <c r="G68" i="29"/>
  <c r="F68" i="29"/>
  <c r="G54" i="32"/>
  <c r="F54" i="32"/>
  <c r="F17" i="30"/>
  <c r="G17" i="30"/>
  <c r="F71" i="30"/>
  <c r="G71" i="30"/>
  <c r="G78" i="31"/>
  <c r="F78" i="31"/>
  <c r="G102" i="28"/>
  <c r="G180" i="28"/>
  <c r="G258" i="28"/>
  <c r="G96" i="28"/>
  <c r="G174" i="28"/>
  <c r="G252" i="28"/>
  <c r="G36" i="31"/>
  <c r="F36" i="31"/>
  <c r="F99" i="28"/>
  <c r="F177" i="28"/>
  <c r="F255" i="28"/>
  <c r="F82" i="31"/>
  <c r="G82" i="31"/>
  <c r="Q101" i="28"/>
  <c r="Q179" i="28"/>
  <c r="Q257" i="28"/>
  <c r="Q95" i="28"/>
  <c r="Q173" i="28"/>
  <c r="Q251" i="28"/>
  <c r="F51" i="30"/>
  <c r="G51" i="30"/>
  <c r="G30" i="31"/>
  <c r="F30" i="31"/>
  <c r="G65" i="32"/>
  <c r="F65" i="32"/>
  <c r="G29" i="32"/>
  <c r="F29" i="32"/>
  <c r="F28" i="29"/>
  <c r="G28" i="29"/>
  <c r="F67" i="30"/>
  <c r="G67" i="30"/>
  <c r="F31" i="30"/>
  <c r="G31" i="30"/>
  <c r="G70" i="32"/>
  <c r="F70" i="32"/>
  <c r="G34" i="32"/>
  <c r="F34" i="32"/>
  <c r="G36" i="29"/>
  <c r="F36" i="29"/>
  <c r="R165" i="28"/>
  <c r="R243" i="28"/>
  <c r="R321" i="28"/>
  <c r="X165" i="28"/>
  <c r="X243" i="28"/>
  <c r="X321" i="28"/>
  <c r="K160" i="28"/>
  <c r="K238" i="28"/>
  <c r="K316" i="28"/>
  <c r="V136" i="28"/>
  <c r="V214" i="28"/>
  <c r="V292" i="28"/>
  <c r="G133" i="28"/>
  <c r="G289" i="28"/>
  <c r="G211" i="28"/>
  <c r="F61" i="29"/>
  <c r="G61" i="29"/>
  <c r="M122" i="28"/>
  <c r="M200" i="28"/>
  <c r="M278" i="28"/>
  <c r="I122" i="28"/>
  <c r="I200" i="28"/>
  <c r="I278" i="28"/>
  <c r="T117" i="28"/>
  <c r="T273" i="28"/>
  <c r="T195" i="28"/>
  <c r="G106" i="28"/>
  <c r="G184" i="28"/>
  <c r="G262" i="28"/>
  <c r="V100" i="28"/>
  <c r="V178" i="28"/>
  <c r="V256" i="28"/>
  <c r="L99" i="28"/>
  <c r="L177" i="28"/>
  <c r="L255" i="28"/>
  <c r="N124" i="28"/>
  <c r="N202" i="28"/>
  <c r="N280" i="28"/>
  <c r="X119" i="28"/>
  <c r="X197" i="28"/>
  <c r="X275" i="28"/>
  <c r="J123" i="28"/>
  <c r="J201" i="28"/>
  <c r="J279" i="28"/>
  <c r="S99" i="28"/>
  <c r="S177" i="28"/>
  <c r="S255" i="28"/>
  <c r="F50" i="32"/>
  <c r="G50" i="32"/>
  <c r="T160" i="28"/>
  <c r="T238" i="28"/>
  <c r="T316" i="28"/>
  <c r="F68" i="31"/>
  <c r="G68" i="31"/>
  <c r="J160" i="28"/>
  <c r="J238" i="28"/>
  <c r="J316" i="28"/>
  <c r="U153" i="28"/>
  <c r="U309" i="28"/>
  <c r="U231" i="28"/>
  <c r="S150" i="28"/>
  <c r="S228" i="28"/>
  <c r="S306" i="28"/>
  <c r="F144" i="28"/>
  <c r="F222" i="28"/>
  <c r="F300" i="28"/>
  <c r="Q142" i="28"/>
  <c r="Q220" i="28"/>
  <c r="Q298" i="28"/>
  <c r="D136" i="28"/>
  <c r="D214" i="28"/>
  <c r="D292" i="28"/>
  <c r="Z145" i="28"/>
  <c r="Z223" i="28"/>
  <c r="Z301" i="28"/>
  <c r="U109" i="28"/>
  <c r="U187" i="28"/>
  <c r="U265" i="28"/>
  <c r="P97" i="28"/>
  <c r="P175" i="28"/>
  <c r="P253" i="28"/>
  <c r="F29" i="31"/>
  <c r="G29" i="31"/>
  <c r="P125" i="28"/>
  <c r="P203" i="28"/>
  <c r="P281" i="28"/>
  <c r="O106" i="28"/>
  <c r="O184" i="28"/>
  <c r="O262" i="28"/>
  <c r="Z105" i="28"/>
  <c r="Z183" i="28"/>
  <c r="Z261" i="28"/>
  <c r="F55" i="29"/>
  <c r="G55" i="29"/>
  <c r="M102" i="28"/>
  <c r="M180" i="28"/>
  <c r="M258" i="28"/>
  <c r="V104" i="28"/>
  <c r="V182" i="28"/>
  <c r="V260" i="28"/>
  <c r="G32" i="29"/>
  <c r="F32" i="29"/>
  <c r="F49" i="30"/>
  <c r="G49" i="30"/>
  <c r="H159" i="28"/>
  <c r="H237" i="28"/>
  <c r="H315" i="28"/>
  <c r="H150" i="28"/>
  <c r="H228" i="28"/>
  <c r="H306" i="28"/>
  <c r="Y166" i="28"/>
  <c r="Y244" i="28"/>
  <c r="Y322" i="28"/>
  <c r="T150" i="28"/>
  <c r="T228" i="28"/>
  <c r="T306" i="28"/>
  <c r="M141" i="28"/>
  <c r="M219" i="28"/>
  <c r="M297" i="28"/>
  <c r="W157" i="28"/>
  <c r="W235" i="28"/>
  <c r="W313" i="28"/>
  <c r="J158" i="28"/>
  <c r="J236" i="28"/>
  <c r="J314" i="28"/>
  <c r="U157" i="28"/>
  <c r="U313" i="28"/>
  <c r="U235" i="28"/>
  <c r="S160" i="28"/>
  <c r="S238" i="28"/>
  <c r="S316" i="28"/>
  <c r="F73" i="29"/>
  <c r="G73" i="29"/>
  <c r="F136" i="28"/>
  <c r="F214" i="28"/>
  <c r="F292" i="28"/>
  <c r="Q140" i="28"/>
  <c r="Q218" i="28"/>
  <c r="Q296" i="28"/>
  <c r="D140" i="28"/>
  <c r="D296" i="28"/>
  <c r="D218" i="28"/>
  <c r="O134" i="28"/>
  <c r="O212" i="28"/>
  <c r="O290" i="28"/>
  <c r="Z131" i="28"/>
  <c r="Z287" i="28"/>
  <c r="Z209" i="28"/>
  <c r="P123" i="28"/>
  <c r="P201" i="28"/>
  <c r="P279" i="28"/>
  <c r="T155" i="28"/>
  <c r="T233" i="28"/>
  <c r="T311" i="28"/>
  <c r="H165" i="28"/>
  <c r="H243" i="28"/>
  <c r="H321" i="28"/>
  <c r="V166" i="28"/>
  <c r="V244" i="28"/>
  <c r="V322" i="28"/>
  <c r="Y157" i="28"/>
  <c r="Y235" i="28"/>
  <c r="Y313" i="28"/>
  <c r="Y112" i="28"/>
  <c r="Y190" i="28"/>
  <c r="Y268" i="28"/>
  <c r="K144" i="28"/>
  <c r="K222" i="28"/>
  <c r="K300" i="28"/>
  <c r="I103" i="28"/>
  <c r="I181" i="28"/>
  <c r="I259" i="28"/>
  <c r="V138" i="28"/>
  <c r="V216" i="28"/>
  <c r="V294" i="28"/>
  <c r="I156" i="28"/>
  <c r="I312" i="28"/>
  <c r="I234" i="28"/>
  <c r="I138" i="28"/>
  <c r="I294" i="28"/>
  <c r="I216" i="28"/>
  <c r="R123" i="28"/>
  <c r="R201" i="28"/>
  <c r="R279" i="28"/>
  <c r="G159" i="28"/>
  <c r="G237" i="28"/>
  <c r="G315" i="28"/>
  <c r="G153" i="28"/>
  <c r="G231" i="28"/>
  <c r="G309" i="28"/>
  <c r="G147" i="28"/>
  <c r="G225" i="28"/>
  <c r="G303" i="28"/>
  <c r="G135" i="28"/>
  <c r="G213" i="28"/>
  <c r="G291" i="28"/>
  <c r="M120" i="28"/>
  <c r="M198" i="28"/>
  <c r="M276" i="28"/>
  <c r="R164" i="28"/>
  <c r="R242" i="28"/>
  <c r="R320" i="28"/>
  <c r="R158" i="28"/>
  <c r="R236" i="28"/>
  <c r="R314" i="28"/>
  <c r="R152" i="28"/>
  <c r="R230" i="28"/>
  <c r="R308" i="28"/>
  <c r="R146" i="28"/>
  <c r="R224" i="28"/>
  <c r="R302" i="28"/>
  <c r="R140" i="28"/>
  <c r="R218" i="28"/>
  <c r="R296" i="28"/>
  <c r="R134" i="28"/>
  <c r="R212" i="28"/>
  <c r="R290" i="28"/>
  <c r="F117" i="28"/>
  <c r="F195" i="28"/>
  <c r="F273" i="28"/>
  <c r="E163" i="28"/>
  <c r="E241" i="28"/>
  <c r="E319" i="28"/>
  <c r="E157" i="28"/>
  <c r="E235" i="28"/>
  <c r="E313" i="28"/>
  <c r="E151" i="28"/>
  <c r="E229" i="28"/>
  <c r="E307" i="28"/>
  <c r="E145" i="28"/>
  <c r="E223" i="28"/>
  <c r="E301" i="28"/>
  <c r="E139" i="28"/>
  <c r="E217" i="28"/>
  <c r="E295" i="28"/>
  <c r="E133" i="28"/>
  <c r="E211" i="28"/>
  <c r="E289" i="28"/>
  <c r="Y107" i="28"/>
  <c r="Y185" i="28"/>
  <c r="Y263" i="28"/>
  <c r="P156" i="28"/>
  <c r="P234" i="28"/>
  <c r="P312" i="28"/>
  <c r="P150" i="28"/>
  <c r="P228" i="28"/>
  <c r="P306" i="28"/>
  <c r="P144" i="28"/>
  <c r="P222" i="28"/>
  <c r="P300" i="28"/>
  <c r="P138" i="28"/>
  <c r="P216" i="28"/>
  <c r="P294" i="28"/>
  <c r="P132" i="28"/>
  <c r="P288" i="28"/>
  <c r="P210" i="28"/>
  <c r="W100" i="28"/>
  <c r="W178" i="28"/>
  <c r="W256" i="28"/>
  <c r="O155" i="28"/>
  <c r="O233" i="28"/>
  <c r="O311" i="28"/>
  <c r="O143" i="28"/>
  <c r="O221" i="28"/>
  <c r="O299" i="28"/>
  <c r="O131" i="28"/>
  <c r="O287" i="28"/>
  <c r="O209" i="28"/>
  <c r="O96" i="28"/>
  <c r="O174" i="28"/>
  <c r="O252" i="28"/>
  <c r="N160" i="28"/>
  <c r="N238" i="28"/>
  <c r="N316" i="28"/>
  <c r="N154" i="28"/>
  <c r="N232" i="28"/>
  <c r="N310" i="28"/>
  <c r="N148" i="28"/>
  <c r="N226" i="28"/>
  <c r="N304" i="28"/>
  <c r="N142" i="28"/>
  <c r="N220" i="28"/>
  <c r="N298" i="28"/>
  <c r="N136" i="28"/>
  <c r="N214" i="28"/>
  <c r="N292" i="28"/>
  <c r="F128" i="28"/>
  <c r="F206" i="28"/>
  <c r="F284" i="28"/>
  <c r="I130" i="28"/>
  <c r="I286" i="28"/>
  <c r="I208" i="28"/>
  <c r="I124" i="28"/>
  <c r="I202" i="28"/>
  <c r="I280" i="28"/>
  <c r="I118" i="28"/>
  <c r="I196" i="28"/>
  <c r="I274" i="28"/>
  <c r="I112" i="28"/>
  <c r="I190" i="28"/>
  <c r="I268" i="28"/>
  <c r="I106" i="28"/>
  <c r="I184" i="28"/>
  <c r="I262" i="28"/>
  <c r="Z98" i="28"/>
  <c r="Z176" i="28"/>
  <c r="Z254" i="28"/>
  <c r="F32" i="31"/>
  <c r="G32" i="31"/>
  <c r="T125" i="28"/>
  <c r="T281" i="28"/>
  <c r="T203" i="28"/>
  <c r="T119" i="28"/>
  <c r="T275" i="28"/>
  <c r="T197" i="28"/>
  <c r="T113" i="28"/>
  <c r="T269" i="28"/>
  <c r="T191" i="28"/>
  <c r="T107" i="28"/>
  <c r="T263" i="28"/>
  <c r="T185" i="28"/>
  <c r="Y100" i="28"/>
  <c r="Y178" i="28"/>
  <c r="Y256" i="28"/>
  <c r="F75" i="29"/>
  <c r="G75" i="29"/>
  <c r="G126" i="28"/>
  <c r="G204" i="28"/>
  <c r="G282" i="28"/>
  <c r="G120" i="28"/>
  <c r="G198" i="28"/>
  <c r="G276" i="28"/>
  <c r="G114" i="28"/>
  <c r="G192" i="28"/>
  <c r="G270" i="28"/>
  <c r="G108" i="28"/>
  <c r="G186" i="28"/>
  <c r="G264" i="28"/>
  <c r="O101" i="28"/>
  <c r="O179" i="28"/>
  <c r="O257" i="28"/>
  <c r="F50" i="29"/>
  <c r="G50" i="29"/>
  <c r="Q127" i="28"/>
  <c r="Q205" i="28"/>
  <c r="Q283" i="28"/>
  <c r="Q121" i="28"/>
  <c r="Q199" i="28"/>
  <c r="Q277" i="28"/>
  <c r="Q115" i="28"/>
  <c r="Q193" i="28"/>
  <c r="Q271" i="28"/>
  <c r="Q109" i="28"/>
  <c r="Q187" i="28"/>
  <c r="Q265" i="28"/>
  <c r="M103" i="28"/>
  <c r="M181" i="28"/>
  <c r="M259" i="28"/>
  <c r="M95" i="28"/>
  <c r="M173" i="28"/>
  <c r="M251" i="28"/>
  <c r="D128" i="28"/>
  <c r="D206" i="28"/>
  <c r="D284" i="28"/>
  <c r="D122" i="28"/>
  <c r="D200" i="28"/>
  <c r="D278" i="28"/>
  <c r="D116" i="28"/>
  <c r="D194" i="28"/>
  <c r="D272" i="28"/>
  <c r="D110" i="28"/>
  <c r="D188" i="28"/>
  <c r="D266" i="28"/>
  <c r="L103" i="28"/>
  <c r="L181" i="28"/>
  <c r="L259" i="28"/>
  <c r="F50" i="30"/>
  <c r="G50" i="30"/>
  <c r="O123" i="28"/>
  <c r="O201" i="28"/>
  <c r="O279" i="28"/>
  <c r="O111" i="28"/>
  <c r="O189" i="28"/>
  <c r="O267" i="28"/>
  <c r="K101" i="28"/>
  <c r="K179" i="28"/>
  <c r="K257" i="28"/>
  <c r="F70" i="29"/>
  <c r="G70" i="29"/>
  <c r="N126" i="28"/>
  <c r="N204" i="28"/>
  <c r="N282" i="28"/>
  <c r="N120" i="28"/>
  <c r="N198" i="28"/>
  <c r="N276" i="28"/>
  <c r="N114" i="28"/>
  <c r="N192" i="28"/>
  <c r="N270" i="28"/>
  <c r="N108" i="28"/>
  <c r="N186" i="28"/>
  <c r="N264" i="28"/>
  <c r="Y101" i="28"/>
  <c r="Y179" i="28"/>
  <c r="Y257" i="28"/>
  <c r="F81" i="29"/>
  <c r="G81" i="29"/>
  <c r="X127" i="28"/>
  <c r="X205" i="28"/>
  <c r="X283" i="28"/>
  <c r="X121" i="28"/>
  <c r="X199" i="28"/>
  <c r="X277" i="28"/>
  <c r="X115" i="28"/>
  <c r="X193" i="28"/>
  <c r="X271" i="28"/>
  <c r="X109" i="28"/>
  <c r="X187" i="28"/>
  <c r="X265" i="28"/>
  <c r="W103" i="28"/>
  <c r="W181" i="28"/>
  <c r="W259" i="28"/>
  <c r="W95" i="28"/>
  <c r="W173" i="28"/>
  <c r="W251" i="28"/>
  <c r="K129" i="28"/>
  <c r="K207" i="28"/>
  <c r="K285" i="28"/>
  <c r="K123" i="28"/>
  <c r="K201" i="28"/>
  <c r="K279" i="28"/>
  <c r="K117" i="28"/>
  <c r="K195" i="28"/>
  <c r="K273" i="28"/>
  <c r="K111" i="28"/>
  <c r="K189" i="28"/>
  <c r="K267" i="28"/>
  <c r="K105" i="28"/>
  <c r="K183" i="28"/>
  <c r="K261" i="28"/>
  <c r="V97" i="28"/>
  <c r="V175" i="28"/>
  <c r="V253" i="28"/>
  <c r="F66" i="32"/>
  <c r="G66" i="32"/>
  <c r="J125" i="28"/>
  <c r="J203" i="28"/>
  <c r="J281" i="28"/>
  <c r="J119" i="28"/>
  <c r="J197" i="28"/>
  <c r="J275" i="28"/>
  <c r="J113" i="28"/>
  <c r="J191" i="28"/>
  <c r="J269" i="28"/>
  <c r="J107" i="28"/>
  <c r="J185" i="28"/>
  <c r="J263" i="28"/>
  <c r="L98" i="28"/>
  <c r="L176" i="28"/>
  <c r="L254" i="28"/>
  <c r="G71" i="31"/>
  <c r="F71" i="31"/>
  <c r="F50" i="31"/>
  <c r="G50" i="31"/>
  <c r="G65" i="29"/>
  <c r="F65" i="29"/>
  <c r="G84" i="31"/>
  <c r="F84" i="31"/>
  <c r="F74" i="31"/>
  <c r="G74" i="31"/>
  <c r="F66" i="30"/>
  <c r="G66" i="30"/>
  <c r="F73" i="31"/>
  <c r="G73" i="31"/>
  <c r="S101" i="28"/>
  <c r="S179" i="28"/>
  <c r="S257" i="28"/>
  <c r="S95" i="28"/>
  <c r="S173" i="28"/>
  <c r="S251" i="28"/>
  <c r="F31" i="31"/>
  <c r="G31" i="31"/>
  <c r="R98" i="28"/>
  <c r="R176" i="28"/>
  <c r="R254" i="28"/>
  <c r="F62" i="31"/>
  <c r="G62" i="31"/>
  <c r="E101" i="28"/>
  <c r="E179" i="28"/>
  <c r="E257" i="28"/>
  <c r="E95" i="28"/>
  <c r="E173" i="28"/>
  <c r="E251" i="28"/>
  <c r="F47" i="30"/>
  <c r="G47" i="30"/>
  <c r="F25" i="31"/>
  <c r="G25" i="31"/>
  <c r="F62" i="32"/>
  <c r="G62" i="32"/>
  <c r="F26" i="32"/>
  <c r="G26" i="32"/>
  <c r="F25" i="29"/>
  <c r="G25" i="29"/>
  <c r="F64" i="30"/>
  <c r="G64" i="30"/>
  <c r="F28" i="30"/>
  <c r="G28" i="30"/>
  <c r="G67" i="32"/>
  <c r="F67" i="32"/>
  <c r="G31" i="32"/>
  <c r="F31" i="32"/>
  <c r="F33" i="29"/>
  <c r="G33" i="29"/>
  <c r="L143" i="28"/>
  <c r="L221" i="28"/>
  <c r="L299" i="28"/>
  <c r="L157" i="28"/>
  <c r="L235" i="28"/>
  <c r="L313" i="28"/>
  <c r="Y155" i="28"/>
  <c r="Y233" i="28"/>
  <c r="Y311" i="28"/>
  <c r="K148" i="28"/>
  <c r="K226" i="28"/>
  <c r="K304" i="28"/>
  <c r="V142" i="28"/>
  <c r="V220" i="28"/>
  <c r="V298" i="28"/>
  <c r="Y126" i="28"/>
  <c r="Y204" i="28"/>
  <c r="Y282" i="28"/>
  <c r="M108" i="28"/>
  <c r="M186" i="28"/>
  <c r="M264" i="28"/>
  <c r="E161" i="28"/>
  <c r="E239" i="28"/>
  <c r="E317" i="28"/>
  <c r="R125" i="28"/>
  <c r="R203" i="28"/>
  <c r="R281" i="28"/>
  <c r="F116" i="28"/>
  <c r="F194" i="28"/>
  <c r="F272" i="28"/>
  <c r="G124" i="28"/>
  <c r="G202" i="28"/>
  <c r="G280" i="28"/>
  <c r="F60" i="29"/>
  <c r="G60" i="29"/>
  <c r="F40" i="31"/>
  <c r="G40" i="31"/>
  <c r="X107" i="28"/>
  <c r="X185" i="28"/>
  <c r="X263" i="28"/>
  <c r="D95" i="28"/>
  <c r="D173" i="28"/>
  <c r="D251" i="28"/>
  <c r="J117" i="28"/>
  <c r="J195" i="28"/>
  <c r="J273" i="28"/>
  <c r="G27" i="31"/>
  <c r="F27" i="31"/>
  <c r="F72" i="32"/>
  <c r="G72" i="32"/>
  <c r="G55" i="32"/>
  <c r="F55" i="32"/>
  <c r="X152" i="28"/>
  <c r="X230" i="28"/>
  <c r="X308" i="28"/>
  <c r="T139" i="28"/>
  <c r="T217" i="28"/>
  <c r="T295" i="28"/>
  <c r="L144" i="28"/>
  <c r="L222" i="28"/>
  <c r="L300" i="28"/>
  <c r="W159" i="28"/>
  <c r="W237" i="28"/>
  <c r="W315" i="28"/>
  <c r="J148" i="28"/>
  <c r="J226" i="28"/>
  <c r="J304" i="28"/>
  <c r="U147" i="28"/>
  <c r="U303" i="28"/>
  <c r="U225" i="28"/>
  <c r="S144" i="28"/>
  <c r="S222" i="28"/>
  <c r="S300" i="28"/>
  <c r="F132" i="28"/>
  <c r="F210" i="28"/>
  <c r="F288" i="28"/>
  <c r="Y128" i="28"/>
  <c r="Y284" i="28"/>
  <c r="Y206" i="28"/>
  <c r="O150" i="28"/>
  <c r="O228" i="28"/>
  <c r="O306" i="28"/>
  <c r="Z133" i="28"/>
  <c r="Z211" i="28"/>
  <c r="Z289" i="28"/>
  <c r="T103" i="28"/>
  <c r="T259" i="28"/>
  <c r="T181" i="28"/>
  <c r="H111" i="28"/>
  <c r="H189" i="28"/>
  <c r="H267" i="28"/>
  <c r="S105" i="28"/>
  <c r="S183" i="28"/>
  <c r="S261" i="28"/>
  <c r="E113" i="28"/>
  <c r="E191" i="28"/>
  <c r="E269" i="28"/>
  <c r="P113" i="28"/>
  <c r="P191" i="28"/>
  <c r="P269" i="28"/>
  <c r="Z97" i="28"/>
  <c r="Z175" i="28"/>
  <c r="Z253" i="28"/>
  <c r="L125" i="28"/>
  <c r="L203" i="28"/>
  <c r="L281" i="28"/>
  <c r="W126" i="28"/>
  <c r="W204" i="28"/>
  <c r="W282" i="28"/>
  <c r="V116" i="28"/>
  <c r="V194" i="28"/>
  <c r="V272" i="28"/>
  <c r="F23" i="31"/>
  <c r="G23" i="31"/>
  <c r="G52" i="32"/>
  <c r="F52" i="32"/>
  <c r="L134" i="28"/>
  <c r="L212" i="28"/>
  <c r="L290" i="28"/>
  <c r="X148" i="28"/>
  <c r="X226" i="28"/>
  <c r="X304" i="28"/>
  <c r="L142" i="28"/>
  <c r="L220" i="28"/>
  <c r="L298" i="28"/>
  <c r="T164" i="28"/>
  <c r="T242" i="28"/>
  <c r="T320" i="28"/>
  <c r="M135" i="28"/>
  <c r="M213" i="28"/>
  <c r="M291" i="28"/>
  <c r="W139" i="28"/>
  <c r="W217" i="28"/>
  <c r="W295" i="28"/>
  <c r="J146" i="28"/>
  <c r="J224" i="28"/>
  <c r="J302" i="28"/>
  <c r="U151" i="28"/>
  <c r="U307" i="28"/>
  <c r="U229" i="28"/>
  <c r="G131" i="28"/>
  <c r="G287" i="28"/>
  <c r="G209" i="28"/>
  <c r="S136" i="28"/>
  <c r="S214" i="28"/>
  <c r="S292" i="28"/>
  <c r="F142" i="28"/>
  <c r="F220" i="28"/>
  <c r="F298" i="28"/>
  <c r="Q146" i="28"/>
  <c r="Q224" i="28"/>
  <c r="Q302" i="28"/>
  <c r="D158" i="28"/>
  <c r="D314" i="28"/>
  <c r="D236" i="28"/>
  <c r="O158" i="28"/>
  <c r="O236" i="28"/>
  <c r="O314" i="28"/>
  <c r="Z149" i="28"/>
  <c r="Z227" i="28"/>
  <c r="Z305" i="28"/>
  <c r="U119" i="28"/>
  <c r="U197" i="28"/>
  <c r="U275" i="28"/>
  <c r="H127" i="28"/>
  <c r="H205" i="28"/>
  <c r="H283" i="28"/>
  <c r="T162" i="28"/>
  <c r="T240" i="28"/>
  <c r="T318" i="28"/>
  <c r="T166" i="28"/>
  <c r="T244" i="28"/>
  <c r="T322" i="28"/>
  <c r="D164" i="28"/>
  <c r="D320" i="28"/>
  <c r="D242" i="28"/>
  <c r="X139" i="28"/>
  <c r="X217" i="28"/>
  <c r="X295" i="28"/>
  <c r="X132" i="28"/>
  <c r="X288" i="28"/>
  <c r="X210" i="28"/>
  <c r="X161" i="28"/>
  <c r="X239" i="28"/>
  <c r="X317" i="28"/>
  <c r="L159" i="28"/>
  <c r="L237" i="28"/>
  <c r="L315" i="28"/>
  <c r="Y151" i="28"/>
  <c r="Y229" i="28"/>
  <c r="Y307" i="28"/>
  <c r="Y139" i="28"/>
  <c r="Y217" i="28"/>
  <c r="Y295" i="28"/>
  <c r="K162" i="28"/>
  <c r="K240" i="28"/>
  <c r="K318" i="28"/>
  <c r="K150" i="28"/>
  <c r="K228" i="28"/>
  <c r="K306" i="28"/>
  <c r="K132" i="28"/>
  <c r="K288" i="28"/>
  <c r="K210" i="28"/>
  <c r="V150" i="28"/>
  <c r="V228" i="28"/>
  <c r="V306" i="28"/>
  <c r="F106" i="28"/>
  <c r="F184" i="28"/>
  <c r="F262" i="28"/>
  <c r="G243" i="28"/>
  <c r="G165" i="28"/>
  <c r="G321" i="28"/>
  <c r="X137" i="28"/>
  <c r="X215" i="28"/>
  <c r="X293" i="28"/>
  <c r="T152" i="28"/>
  <c r="T230" i="28"/>
  <c r="T308" i="28"/>
  <c r="O166" i="28"/>
  <c r="O244" i="28"/>
  <c r="O322" i="28"/>
  <c r="X136" i="28"/>
  <c r="X214" i="28"/>
  <c r="X292" i="28"/>
  <c r="T163" i="28"/>
  <c r="T241" i="28"/>
  <c r="T319" i="28"/>
  <c r="R187" i="28"/>
  <c r="R109" i="28"/>
  <c r="R265" i="28"/>
  <c r="H145" i="28"/>
  <c r="H223" i="28"/>
  <c r="H301" i="28"/>
  <c r="X159" i="28"/>
  <c r="X237" i="28"/>
  <c r="X315" i="28"/>
  <c r="J166" i="28"/>
  <c r="J244" i="28"/>
  <c r="J322" i="28"/>
  <c r="T138" i="28"/>
  <c r="T216" i="28"/>
  <c r="T294" i="28"/>
  <c r="L156" i="28"/>
  <c r="L234" i="28"/>
  <c r="L312" i="28"/>
  <c r="M163" i="28"/>
  <c r="M241" i="28"/>
  <c r="M319" i="28"/>
  <c r="M157" i="28"/>
  <c r="M235" i="28"/>
  <c r="M313" i="28"/>
  <c r="M151" i="28"/>
  <c r="M229" i="28"/>
  <c r="M307" i="28"/>
  <c r="M145" i="28"/>
  <c r="M223" i="28"/>
  <c r="M301" i="28"/>
  <c r="M139" i="28"/>
  <c r="M217" i="28"/>
  <c r="M295" i="28"/>
  <c r="M133" i="28"/>
  <c r="M211" i="28"/>
  <c r="M289" i="28"/>
  <c r="Y109" i="28"/>
  <c r="Y187" i="28"/>
  <c r="Y265" i="28"/>
  <c r="W161" i="28"/>
  <c r="W239" i="28"/>
  <c r="W317" i="28"/>
  <c r="W155" i="28"/>
  <c r="W233" i="28"/>
  <c r="W311" i="28"/>
  <c r="W149" i="28"/>
  <c r="W227" i="28"/>
  <c r="W305" i="28"/>
  <c r="W143" i="28"/>
  <c r="W221" i="28"/>
  <c r="W299" i="28"/>
  <c r="W137" i="28"/>
  <c r="W215" i="28"/>
  <c r="W293" i="28"/>
  <c r="W131" i="28"/>
  <c r="W287" i="28"/>
  <c r="W209" i="28"/>
  <c r="I99" i="28"/>
  <c r="I177" i="28"/>
  <c r="I255" i="28"/>
  <c r="J156" i="28"/>
  <c r="J234" i="28"/>
  <c r="J312" i="28"/>
  <c r="J150" i="28"/>
  <c r="J228" i="28"/>
  <c r="J306" i="28"/>
  <c r="J144" i="28"/>
  <c r="J222" i="28"/>
  <c r="J300" i="28"/>
  <c r="J138" i="28"/>
  <c r="J216" i="28"/>
  <c r="J294" i="28"/>
  <c r="J132" i="28"/>
  <c r="J210" i="28"/>
  <c r="J288" i="28"/>
  <c r="W102" i="28"/>
  <c r="W180" i="28"/>
  <c r="W258" i="28"/>
  <c r="U161" i="28"/>
  <c r="U317" i="28"/>
  <c r="U239" i="28"/>
  <c r="U155" i="28"/>
  <c r="U311" i="28"/>
  <c r="U233" i="28"/>
  <c r="U149" i="28"/>
  <c r="U305" i="28"/>
  <c r="U227" i="28"/>
  <c r="U143" i="28"/>
  <c r="U299" i="28"/>
  <c r="U221" i="28"/>
  <c r="U137" i="28"/>
  <c r="U293" i="28"/>
  <c r="U215" i="28"/>
  <c r="U131" i="28"/>
  <c r="U287" i="28"/>
  <c r="U209" i="28"/>
  <c r="O98" i="28"/>
  <c r="O176" i="28"/>
  <c r="O254" i="28"/>
  <c r="R120" i="28"/>
  <c r="R198" i="28"/>
  <c r="R276" i="28"/>
  <c r="S242" i="28"/>
  <c r="S164" i="28"/>
  <c r="S320" i="28"/>
  <c r="S158" i="28"/>
  <c r="S236" i="28"/>
  <c r="S314" i="28"/>
  <c r="S152" i="28"/>
  <c r="S230" i="28"/>
  <c r="S308" i="28"/>
  <c r="S146" i="28"/>
  <c r="S224" i="28"/>
  <c r="S302" i="28"/>
  <c r="S140" i="28"/>
  <c r="S218" i="28"/>
  <c r="S296" i="28"/>
  <c r="S134" i="28"/>
  <c r="S212" i="28"/>
  <c r="S290" i="28"/>
  <c r="M117" i="28"/>
  <c r="M195" i="28"/>
  <c r="M273" i="28"/>
  <c r="F164" i="28"/>
  <c r="F242" i="28"/>
  <c r="F320" i="28"/>
  <c r="F158" i="28"/>
  <c r="F236" i="28"/>
  <c r="F314" i="28"/>
  <c r="F152" i="28"/>
  <c r="F230" i="28"/>
  <c r="F308" i="28"/>
  <c r="F146" i="28"/>
  <c r="F224" i="28"/>
  <c r="F302" i="28"/>
  <c r="F140" i="28"/>
  <c r="F218" i="28"/>
  <c r="F296" i="28"/>
  <c r="F134" i="28"/>
  <c r="F212" i="28"/>
  <c r="F290" i="28"/>
  <c r="F114" i="28"/>
  <c r="F192" i="28"/>
  <c r="F270" i="28"/>
  <c r="Q162" i="28"/>
  <c r="Q240" i="28"/>
  <c r="Q318" i="28"/>
  <c r="Q156" i="28"/>
  <c r="Q234" i="28"/>
  <c r="Q312" i="28"/>
  <c r="Q150" i="28"/>
  <c r="Q228" i="28"/>
  <c r="Q306" i="28"/>
  <c r="Q144" i="28"/>
  <c r="Q222" i="28"/>
  <c r="Q300" i="28"/>
  <c r="Q138" i="28"/>
  <c r="Q216" i="28"/>
  <c r="Q294" i="28"/>
  <c r="Q132" i="28"/>
  <c r="Q210" i="28"/>
  <c r="Q288" i="28"/>
  <c r="Y104" i="28"/>
  <c r="Y182" i="28"/>
  <c r="Y260" i="28"/>
  <c r="D156" i="28"/>
  <c r="D312" i="28"/>
  <c r="D234" i="28"/>
  <c r="D150" i="28"/>
  <c r="D228" i="28"/>
  <c r="D306" i="28"/>
  <c r="D144" i="28"/>
  <c r="D222" i="28"/>
  <c r="D300" i="28"/>
  <c r="D138" i="28"/>
  <c r="D216" i="28"/>
  <c r="D294" i="28"/>
  <c r="D132" i="28"/>
  <c r="D288" i="28"/>
  <c r="D210" i="28"/>
  <c r="W96" i="28"/>
  <c r="W174" i="28"/>
  <c r="W252" i="28"/>
  <c r="O154" i="28"/>
  <c r="O232" i="28"/>
  <c r="O310" i="28"/>
  <c r="O142" i="28"/>
  <c r="O220" i="28"/>
  <c r="O298" i="28"/>
  <c r="Y130" i="28"/>
  <c r="Y286" i="28"/>
  <c r="Y208" i="28"/>
  <c r="Z159" i="28"/>
  <c r="Z237" i="28"/>
  <c r="Z315" i="28"/>
  <c r="Z153" i="28"/>
  <c r="Z231" i="28"/>
  <c r="Z309" i="28"/>
  <c r="Z147" i="28"/>
  <c r="Z225" i="28"/>
  <c r="Z303" i="28"/>
  <c r="Z141" i="28"/>
  <c r="Z219" i="28"/>
  <c r="Z297" i="28"/>
  <c r="Z135" i="28"/>
  <c r="Z213" i="28"/>
  <c r="Z291" i="28"/>
  <c r="F125" i="28"/>
  <c r="F203" i="28"/>
  <c r="F281" i="28"/>
  <c r="U129" i="28"/>
  <c r="U285" i="28"/>
  <c r="U207" i="28"/>
  <c r="U123" i="28"/>
  <c r="U201" i="28"/>
  <c r="U279" i="28"/>
  <c r="U117" i="28"/>
  <c r="U195" i="28"/>
  <c r="U273" i="28"/>
  <c r="U111" i="28"/>
  <c r="U189" i="28"/>
  <c r="U267" i="28"/>
  <c r="U105" i="28"/>
  <c r="U183" i="28"/>
  <c r="U261" i="28"/>
  <c r="K98" i="28"/>
  <c r="K176" i="28"/>
  <c r="K254" i="28"/>
  <c r="F42" i="32"/>
  <c r="G42" i="32"/>
  <c r="H125" i="28"/>
  <c r="H203" i="28"/>
  <c r="H281" i="28"/>
  <c r="H119" i="28"/>
  <c r="H197" i="28"/>
  <c r="H275" i="28"/>
  <c r="H113" i="28"/>
  <c r="H191" i="28"/>
  <c r="H269" i="28"/>
  <c r="H107" i="28"/>
  <c r="H263" i="28"/>
  <c r="H185" i="28"/>
  <c r="J100" i="28"/>
  <c r="J178" i="28"/>
  <c r="J256" i="28"/>
  <c r="F63" i="29"/>
  <c r="G63" i="29"/>
  <c r="S125" i="28"/>
  <c r="S203" i="28"/>
  <c r="S281" i="28"/>
  <c r="S119" i="28"/>
  <c r="S197" i="28"/>
  <c r="S275" i="28"/>
  <c r="S113" i="28"/>
  <c r="S191" i="28"/>
  <c r="S269" i="28"/>
  <c r="S107" i="28"/>
  <c r="S185" i="28"/>
  <c r="S263" i="28"/>
  <c r="X100" i="28"/>
  <c r="X178" i="28"/>
  <c r="X256" i="28"/>
  <c r="F72" i="30"/>
  <c r="G72" i="30"/>
  <c r="E127" i="28"/>
  <c r="E205" i="28"/>
  <c r="E283" i="28"/>
  <c r="E121" i="28"/>
  <c r="E199" i="28"/>
  <c r="E277" i="28"/>
  <c r="E115" i="28"/>
  <c r="E193" i="28"/>
  <c r="E271" i="28"/>
  <c r="E109" i="28"/>
  <c r="E187" i="28"/>
  <c r="E265" i="28"/>
  <c r="V102" i="28"/>
  <c r="V180" i="28"/>
  <c r="V258" i="28"/>
  <c r="P127" i="28"/>
  <c r="P205" i="28"/>
  <c r="P283" i="28"/>
  <c r="P121" i="28"/>
  <c r="P199" i="28"/>
  <c r="P277" i="28"/>
  <c r="P115" i="28"/>
  <c r="P193" i="28"/>
  <c r="P271" i="28"/>
  <c r="P109" i="28"/>
  <c r="P265" i="28"/>
  <c r="P187" i="28"/>
  <c r="U102" i="28"/>
  <c r="U180" i="28"/>
  <c r="U258" i="28"/>
  <c r="F32" i="30"/>
  <c r="G32" i="30"/>
  <c r="O122" i="28"/>
  <c r="O200" i="28"/>
  <c r="O278" i="28"/>
  <c r="O110" i="28"/>
  <c r="O188" i="28"/>
  <c r="O266" i="28"/>
  <c r="T100" i="28"/>
  <c r="T256" i="28"/>
  <c r="T178" i="28"/>
  <c r="F58" i="29"/>
  <c r="G58" i="29"/>
  <c r="Z125" i="28"/>
  <c r="Z203" i="28"/>
  <c r="Z281" i="28"/>
  <c r="Z119" i="28"/>
  <c r="Z197" i="28"/>
  <c r="Z275" i="28"/>
  <c r="Z113" i="28"/>
  <c r="Z191" i="28"/>
  <c r="Z269" i="28"/>
  <c r="Z107" i="28"/>
  <c r="Z185" i="28"/>
  <c r="Z263" i="28"/>
  <c r="J101" i="28"/>
  <c r="J179" i="28"/>
  <c r="J257" i="28"/>
  <c r="F69" i="29"/>
  <c r="G69" i="29"/>
  <c r="L127" i="28"/>
  <c r="L205" i="28"/>
  <c r="L283" i="28"/>
  <c r="L121" i="28"/>
  <c r="L199" i="28"/>
  <c r="L277" i="28"/>
  <c r="L115" i="28"/>
  <c r="L193" i="28"/>
  <c r="L271" i="28"/>
  <c r="L109" i="28"/>
  <c r="L187" i="28"/>
  <c r="L265" i="28"/>
  <c r="H103" i="28"/>
  <c r="H259" i="28"/>
  <c r="H181" i="28"/>
  <c r="H95" i="28"/>
  <c r="H251" i="28"/>
  <c r="H173" i="28"/>
  <c r="W128" i="28"/>
  <c r="W206" i="28"/>
  <c r="W284" i="28"/>
  <c r="W122" i="28"/>
  <c r="W200" i="28"/>
  <c r="W278" i="28"/>
  <c r="W116" i="28"/>
  <c r="W194" i="28"/>
  <c r="W272" i="28"/>
  <c r="W110" i="28"/>
  <c r="W188" i="28"/>
  <c r="W266" i="28"/>
  <c r="W104" i="28"/>
  <c r="W182" i="28"/>
  <c r="W260" i="28"/>
  <c r="D97" i="28"/>
  <c r="D175" i="28"/>
  <c r="D253" i="28"/>
  <c r="V130" i="28"/>
  <c r="V208" i="28"/>
  <c r="V286" i="28"/>
  <c r="V124" i="28"/>
  <c r="V202" i="28"/>
  <c r="V280" i="28"/>
  <c r="V118" i="28"/>
  <c r="V196" i="28"/>
  <c r="V274" i="28"/>
  <c r="V112" i="28"/>
  <c r="V190" i="28"/>
  <c r="V268" i="28"/>
  <c r="V106" i="28"/>
  <c r="V184" i="28"/>
  <c r="V262" i="28"/>
  <c r="U97" i="28"/>
  <c r="U175" i="28"/>
  <c r="U253" i="28"/>
  <c r="G60" i="31"/>
  <c r="F60" i="31"/>
  <c r="G39" i="31"/>
  <c r="F39" i="31"/>
  <c r="G62" i="29"/>
  <c r="F62" i="29"/>
  <c r="F79" i="31"/>
  <c r="G79" i="31"/>
  <c r="G63" i="31"/>
  <c r="F63" i="31"/>
  <c r="F62" i="30"/>
  <c r="G62" i="30"/>
  <c r="F53" i="31"/>
  <c r="G53" i="31"/>
  <c r="G101" i="28"/>
  <c r="G179" i="28"/>
  <c r="G257" i="28"/>
  <c r="G95" i="28"/>
  <c r="G173" i="28"/>
  <c r="G251" i="28"/>
  <c r="G57" i="32"/>
  <c r="F57" i="32"/>
  <c r="F98" i="28"/>
  <c r="F176" i="28"/>
  <c r="F254" i="28"/>
  <c r="G51" i="31"/>
  <c r="F51" i="31"/>
  <c r="Q100" i="28"/>
  <c r="Q178" i="28"/>
  <c r="Q256" i="28"/>
  <c r="F42" i="30"/>
  <c r="G42" i="30"/>
  <c r="F87" i="32"/>
  <c r="G87" i="32"/>
  <c r="F59" i="32"/>
  <c r="G59" i="32"/>
  <c r="F23" i="32"/>
  <c r="G23" i="32"/>
  <c r="G22" i="29"/>
  <c r="F22" i="29"/>
  <c r="F61" i="30"/>
  <c r="G61" i="30"/>
  <c r="F25" i="30"/>
  <c r="G25" i="30"/>
  <c r="G64" i="32"/>
  <c r="F64" i="32"/>
  <c r="G28" i="32"/>
  <c r="F28" i="32"/>
  <c r="F30" i="29"/>
  <c r="G30" i="29"/>
  <c r="T143" i="28"/>
  <c r="T221" i="28"/>
  <c r="T299" i="28"/>
  <c r="X150" i="28"/>
  <c r="X228" i="28"/>
  <c r="X306" i="28"/>
  <c r="Y137" i="28"/>
  <c r="Y215" i="28"/>
  <c r="Y293" i="28"/>
  <c r="V160" i="28"/>
  <c r="V238" i="28"/>
  <c r="V316" i="28"/>
  <c r="I142" i="28"/>
  <c r="I298" i="28"/>
  <c r="I220" i="28"/>
  <c r="G151" i="28"/>
  <c r="G229" i="28"/>
  <c r="G307" i="28"/>
  <c r="R132" i="28"/>
  <c r="R210" i="28"/>
  <c r="R288" i="28"/>
  <c r="P154" i="28"/>
  <c r="P232" i="28"/>
  <c r="P310" i="28"/>
  <c r="N164" i="28"/>
  <c r="N242" i="28"/>
  <c r="N320" i="28"/>
  <c r="I194" i="28"/>
  <c r="I116" i="28"/>
  <c r="I272" i="28"/>
  <c r="G118" i="28"/>
  <c r="G196" i="28"/>
  <c r="G274" i="28"/>
  <c r="F75" i="32"/>
  <c r="G75" i="32"/>
  <c r="N130" i="28"/>
  <c r="N286" i="28"/>
  <c r="N208" i="28"/>
  <c r="X125" i="28"/>
  <c r="X203" i="28"/>
  <c r="X281" i="28"/>
  <c r="J129" i="28"/>
  <c r="J207" i="28"/>
  <c r="J285" i="28"/>
  <c r="G53" i="29"/>
  <c r="F53" i="29"/>
  <c r="R96" i="28"/>
  <c r="R174" i="28"/>
  <c r="R252" i="28"/>
  <c r="R166" i="28"/>
  <c r="R244" i="28"/>
  <c r="R322" i="28"/>
  <c r="D165" i="28"/>
  <c r="D321" i="28"/>
  <c r="D243" i="28"/>
  <c r="M149" i="28"/>
  <c r="M227" i="28"/>
  <c r="M305" i="28"/>
  <c r="W141" i="28"/>
  <c r="W219" i="28"/>
  <c r="W297" i="28"/>
  <c r="U165" i="28"/>
  <c r="U321" i="28"/>
  <c r="U243" i="28"/>
  <c r="S162" i="28"/>
  <c r="S240" i="28"/>
  <c r="S318" i="28"/>
  <c r="M105" i="28"/>
  <c r="M183" i="28"/>
  <c r="M261" i="28"/>
  <c r="Q160" i="28"/>
  <c r="Q238" i="28"/>
  <c r="Q316" i="28"/>
  <c r="D160" i="28"/>
  <c r="D238" i="28"/>
  <c r="D316" i="28"/>
  <c r="O138" i="28"/>
  <c r="O216" i="28"/>
  <c r="O294" i="28"/>
  <c r="U127" i="28"/>
  <c r="U205" i="28"/>
  <c r="U283" i="28"/>
  <c r="H123" i="28"/>
  <c r="H201" i="28"/>
  <c r="H279" i="28"/>
  <c r="S129" i="28"/>
  <c r="S285" i="28"/>
  <c r="S207" i="28"/>
  <c r="E119" i="28"/>
  <c r="E197" i="28"/>
  <c r="E275" i="28"/>
  <c r="U98" i="28"/>
  <c r="U176" i="28"/>
  <c r="U254" i="28"/>
  <c r="P98" i="28"/>
  <c r="P176" i="28"/>
  <c r="P254" i="28"/>
  <c r="V110" i="28"/>
  <c r="V188" i="28"/>
  <c r="V266" i="28"/>
  <c r="F44" i="30"/>
  <c r="G44" i="30"/>
  <c r="F102" i="28"/>
  <c r="F180" i="28"/>
  <c r="F258" i="28"/>
  <c r="F85" i="30"/>
  <c r="G85" i="30"/>
  <c r="H164" i="28"/>
  <c r="H242" i="28"/>
  <c r="H320" i="28"/>
  <c r="L158" i="28"/>
  <c r="L236" i="28"/>
  <c r="L314" i="28"/>
  <c r="H140" i="28"/>
  <c r="H218" i="28"/>
  <c r="H296" i="28"/>
  <c r="H157" i="28"/>
  <c r="H235" i="28"/>
  <c r="H313" i="28"/>
  <c r="M153" i="28"/>
  <c r="M231" i="28"/>
  <c r="M309" i="28"/>
  <c r="W163" i="28"/>
  <c r="W241" i="28"/>
  <c r="W319" i="28"/>
  <c r="M112" i="28"/>
  <c r="M190" i="28"/>
  <c r="M268" i="28"/>
  <c r="J134" i="28"/>
  <c r="J212" i="28"/>
  <c r="J290" i="28"/>
  <c r="U139" i="28"/>
  <c r="U295" i="28"/>
  <c r="U217" i="28"/>
  <c r="S154" i="28"/>
  <c r="S232" i="28"/>
  <c r="S310" i="28"/>
  <c r="F154" i="28"/>
  <c r="F232" i="28"/>
  <c r="F310" i="28"/>
  <c r="Q152" i="28"/>
  <c r="Q230" i="28"/>
  <c r="Q308" i="28"/>
  <c r="D152" i="28"/>
  <c r="D308" i="28"/>
  <c r="D230" i="28"/>
  <c r="O146" i="28"/>
  <c r="O224" i="28"/>
  <c r="O302" i="28"/>
  <c r="Z143" i="28"/>
  <c r="Z221" i="28"/>
  <c r="Z299" i="28"/>
  <c r="U113" i="28"/>
  <c r="U191" i="28"/>
  <c r="U269" i="28"/>
  <c r="H115" i="28"/>
  <c r="H193" i="28"/>
  <c r="H271" i="28"/>
  <c r="O126" i="28"/>
  <c r="O204" i="28"/>
  <c r="O282" i="28"/>
  <c r="X155" i="28"/>
  <c r="X233" i="28"/>
  <c r="X311" i="28"/>
  <c r="H141" i="28"/>
  <c r="H219" i="28"/>
  <c r="H297" i="28"/>
  <c r="R118" i="28"/>
  <c r="R196" i="28"/>
  <c r="R274" i="28"/>
  <c r="T154" i="28"/>
  <c r="T232" i="28"/>
  <c r="T310" i="28"/>
  <c r="H148" i="28"/>
  <c r="H226" i="28"/>
  <c r="H304" i="28"/>
  <c r="T141" i="28"/>
  <c r="T219" i="28"/>
  <c r="T297" i="28"/>
  <c r="Y163" i="28"/>
  <c r="Y241" i="28"/>
  <c r="Y319" i="28"/>
  <c r="Y145" i="28"/>
  <c r="Y223" i="28"/>
  <c r="Y301" i="28"/>
  <c r="Y133" i="28"/>
  <c r="Y211" i="28"/>
  <c r="Y289" i="28"/>
  <c r="K156" i="28"/>
  <c r="K234" i="28"/>
  <c r="K312" i="28"/>
  <c r="K138" i="28"/>
  <c r="K216" i="28"/>
  <c r="K294" i="28"/>
  <c r="V156" i="28"/>
  <c r="V234" i="28"/>
  <c r="V312" i="28"/>
  <c r="V144" i="28"/>
  <c r="V222" i="28"/>
  <c r="V300" i="28"/>
  <c r="V132" i="28"/>
  <c r="V210" i="28"/>
  <c r="V288" i="28"/>
  <c r="I162" i="28"/>
  <c r="I318" i="28"/>
  <c r="I240" i="28"/>
  <c r="I150" i="28"/>
  <c r="I306" i="28"/>
  <c r="I228" i="28"/>
  <c r="I144" i="28"/>
  <c r="I300" i="28"/>
  <c r="I222" i="28"/>
  <c r="I132" i="28"/>
  <c r="I288" i="28"/>
  <c r="I210" i="28"/>
  <c r="O102" i="28"/>
  <c r="O180" i="28"/>
  <c r="O258" i="28"/>
  <c r="G141" i="28"/>
  <c r="G219" i="28"/>
  <c r="G297" i="28"/>
  <c r="L146" i="28"/>
  <c r="L224" i="28"/>
  <c r="L302" i="28"/>
  <c r="H166" i="28"/>
  <c r="H244" i="28"/>
  <c r="H322" i="28"/>
  <c r="H138" i="28"/>
  <c r="H216" i="28"/>
  <c r="H294" i="28"/>
  <c r="P162" i="28"/>
  <c r="P240" i="28"/>
  <c r="P318" i="28"/>
  <c r="T151" i="28"/>
  <c r="T229" i="28"/>
  <c r="T307" i="28"/>
  <c r="S244" i="28"/>
  <c r="S166" i="28"/>
  <c r="S322" i="28"/>
  <c r="L155" i="28"/>
  <c r="L233" i="28"/>
  <c r="L311" i="28"/>
  <c r="S243" i="28"/>
  <c r="S165" i="28"/>
  <c r="S321" i="28"/>
  <c r="H135" i="28"/>
  <c r="H213" i="28"/>
  <c r="H291" i="28"/>
  <c r="T149" i="28"/>
  <c r="T227" i="28"/>
  <c r="T305" i="28"/>
  <c r="X160" i="28"/>
  <c r="X238" i="28"/>
  <c r="X316" i="28"/>
  <c r="L165" i="28"/>
  <c r="L243" i="28"/>
  <c r="L321" i="28"/>
  <c r="X133" i="28"/>
  <c r="X211" i="28"/>
  <c r="X289" i="28"/>
  <c r="T148" i="28"/>
  <c r="T226" i="28"/>
  <c r="T304" i="28"/>
  <c r="H162" i="28"/>
  <c r="H240" i="28"/>
  <c r="H318" i="28"/>
  <c r="X166" i="28"/>
  <c r="X244" i="28"/>
  <c r="X322" i="28"/>
  <c r="H142" i="28"/>
  <c r="H220" i="28"/>
  <c r="H298" i="28"/>
  <c r="X156" i="28"/>
  <c r="X234" i="28"/>
  <c r="X312" i="28"/>
  <c r="V165" i="28"/>
  <c r="V243" i="28"/>
  <c r="V321" i="28"/>
  <c r="T135" i="28"/>
  <c r="T213" i="28"/>
  <c r="T291" i="28"/>
  <c r="L153" i="28"/>
  <c r="L231" i="28"/>
  <c r="L309" i="28"/>
  <c r="Y162" i="28"/>
  <c r="Y240" i="28"/>
  <c r="Y318" i="28"/>
  <c r="Y156" i="28"/>
  <c r="Y234" i="28"/>
  <c r="Y312" i="28"/>
  <c r="Y150" i="28"/>
  <c r="Y228" i="28"/>
  <c r="Y306" i="28"/>
  <c r="Y144" i="28"/>
  <c r="Y222" i="28"/>
  <c r="Y300" i="28"/>
  <c r="Y138" i="28"/>
  <c r="Y216" i="28"/>
  <c r="Y294" i="28"/>
  <c r="Y132" i="28"/>
  <c r="Y288" i="28"/>
  <c r="Y210" i="28"/>
  <c r="Y106" i="28"/>
  <c r="Y184" i="28"/>
  <c r="Y262" i="28"/>
  <c r="K161" i="28"/>
  <c r="K239" i="28"/>
  <c r="K317" i="28"/>
  <c r="K155" i="28"/>
  <c r="K233" i="28"/>
  <c r="K311" i="28"/>
  <c r="K149" i="28"/>
  <c r="K227" i="28"/>
  <c r="K305" i="28"/>
  <c r="K143" i="28"/>
  <c r="K221" i="28"/>
  <c r="K299" i="28"/>
  <c r="K137" i="28"/>
  <c r="K215" i="28"/>
  <c r="K293" i="28"/>
  <c r="J131" i="28"/>
  <c r="J209" i="28"/>
  <c r="J287" i="28"/>
  <c r="N95" i="28"/>
  <c r="N173" i="28"/>
  <c r="N251" i="28"/>
  <c r="V155" i="28"/>
  <c r="V233" i="28"/>
  <c r="V311" i="28"/>
  <c r="V149" i="28"/>
  <c r="V227" i="28"/>
  <c r="V305" i="28"/>
  <c r="V143" i="28"/>
  <c r="V221" i="28"/>
  <c r="V299" i="28"/>
  <c r="V137" i="28"/>
  <c r="V215" i="28"/>
  <c r="V293" i="28"/>
  <c r="V131" i="28"/>
  <c r="V209" i="28"/>
  <c r="V287" i="28"/>
  <c r="W98" i="28"/>
  <c r="W176" i="28"/>
  <c r="W254" i="28"/>
  <c r="I161" i="28"/>
  <c r="I239" i="28"/>
  <c r="I317" i="28"/>
  <c r="I155" i="28"/>
  <c r="I233" i="28"/>
  <c r="I311" i="28"/>
  <c r="I149" i="28"/>
  <c r="I227" i="28"/>
  <c r="I305" i="28"/>
  <c r="I143" i="28"/>
  <c r="I221" i="28"/>
  <c r="I299" i="28"/>
  <c r="I137" i="28"/>
  <c r="I215" i="28"/>
  <c r="I293" i="28"/>
  <c r="H131" i="28"/>
  <c r="H287" i="28"/>
  <c r="H209" i="28"/>
  <c r="R117" i="28"/>
  <c r="R195" i="28"/>
  <c r="R273" i="28"/>
  <c r="G242" i="28"/>
  <c r="G164" i="28"/>
  <c r="G320" i="28"/>
  <c r="G158" i="28"/>
  <c r="G236" i="28"/>
  <c r="G314" i="28"/>
  <c r="G152" i="28"/>
  <c r="G230" i="28"/>
  <c r="G308" i="28"/>
  <c r="G146" i="28"/>
  <c r="G224" i="28"/>
  <c r="G302" i="28"/>
  <c r="G140" i="28"/>
  <c r="G218" i="28"/>
  <c r="G296" i="28"/>
  <c r="G134" i="28"/>
  <c r="G212" i="28"/>
  <c r="G290" i="28"/>
  <c r="M114" i="28"/>
  <c r="M192" i="28"/>
  <c r="M270" i="28"/>
  <c r="R163" i="28"/>
  <c r="R241" i="28"/>
  <c r="R319" i="28"/>
  <c r="R157" i="28"/>
  <c r="R235" i="28"/>
  <c r="R313" i="28"/>
  <c r="R151" i="28"/>
  <c r="R229" i="28"/>
  <c r="R307" i="28"/>
  <c r="R145" i="28"/>
  <c r="R223" i="28"/>
  <c r="R301" i="28"/>
  <c r="R139" i="28"/>
  <c r="R217" i="28"/>
  <c r="R295" i="28"/>
  <c r="R133" i="28"/>
  <c r="R211" i="28"/>
  <c r="R289" i="28"/>
  <c r="F111" i="28"/>
  <c r="F189" i="28"/>
  <c r="F267" i="28"/>
  <c r="E162" i="28"/>
  <c r="E240" i="28"/>
  <c r="E318" i="28"/>
  <c r="E156" i="28"/>
  <c r="E234" i="28"/>
  <c r="E312" i="28"/>
  <c r="E150" i="28"/>
  <c r="E228" i="28"/>
  <c r="E306" i="28"/>
  <c r="E144" i="28"/>
  <c r="E222" i="28"/>
  <c r="E300" i="28"/>
  <c r="E138" i="28"/>
  <c r="E216" i="28"/>
  <c r="E294" i="28"/>
  <c r="E132" i="28"/>
  <c r="E210" i="28"/>
  <c r="E288" i="28"/>
  <c r="I101" i="28"/>
  <c r="I179" i="28"/>
  <c r="I257" i="28"/>
  <c r="P155" i="28"/>
  <c r="P233" i="28"/>
  <c r="P311" i="28"/>
  <c r="P149" i="28"/>
  <c r="P227" i="28"/>
  <c r="P305" i="28"/>
  <c r="P143" i="28"/>
  <c r="P221" i="28"/>
  <c r="P299" i="28"/>
  <c r="P137" i="28"/>
  <c r="P215" i="28"/>
  <c r="P293" i="28"/>
  <c r="P131" i="28"/>
  <c r="P287" i="28"/>
  <c r="P209" i="28"/>
  <c r="F27" i="30"/>
  <c r="G27" i="30"/>
  <c r="O153" i="28"/>
  <c r="O231" i="28"/>
  <c r="O309" i="28"/>
  <c r="O141" i="28"/>
  <c r="O219" i="28"/>
  <c r="O297" i="28"/>
  <c r="M128" i="28"/>
  <c r="M206" i="28"/>
  <c r="M284" i="28"/>
  <c r="N165" i="28"/>
  <c r="N243" i="28"/>
  <c r="N321" i="28"/>
  <c r="N159" i="28"/>
  <c r="N237" i="28"/>
  <c r="N315" i="28"/>
  <c r="N153" i="28"/>
  <c r="N231" i="28"/>
  <c r="N309" i="28"/>
  <c r="N147" i="28"/>
  <c r="N225" i="28"/>
  <c r="N303" i="28"/>
  <c r="N141" i="28"/>
  <c r="N219" i="28"/>
  <c r="N297" i="28"/>
  <c r="N135" i="28"/>
  <c r="N213" i="28"/>
  <c r="N291" i="28"/>
  <c r="F122" i="28"/>
  <c r="F200" i="28"/>
  <c r="F278" i="28"/>
  <c r="I129" i="28"/>
  <c r="I207" i="28"/>
  <c r="I285" i="28"/>
  <c r="I123" i="28"/>
  <c r="I201" i="28"/>
  <c r="I279" i="28"/>
  <c r="I117" i="28"/>
  <c r="I195" i="28"/>
  <c r="I273" i="28"/>
  <c r="I111" i="28"/>
  <c r="I189" i="28"/>
  <c r="I267" i="28"/>
  <c r="I105" i="28"/>
  <c r="I183" i="28"/>
  <c r="I261" i="28"/>
  <c r="T97" i="28"/>
  <c r="T253" i="28"/>
  <c r="T175" i="28"/>
  <c r="T130" i="28"/>
  <c r="T286" i="28"/>
  <c r="T208" i="28"/>
  <c r="T124" i="28"/>
  <c r="T280" i="28"/>
  <c r="T202" i="28"/>
  <c r="T118" i="28"/>
  <c r="T274" i="28"/>
  <c r="T196" i="28"/>
  <c r="T112" i="28"/>
  <c r="T268" i="28"/>
  <c r="T190" i="28"/>
  <c r="T106" i="28"/>
  <c r="T184" i="28"/>
  <c r="T262" i="28"/>
  <c r="P99" i="28"/>
  <c r="P177" i="28"/>
  <c r="P255" i="28"/>
  <c r="F35" i="29"/>
  <c r="G35" i="29"/>
  <c r="G125" i="28"/>
  <c r="G203" i="28"/>
  <c r="G281" i="28"/>
  <c r="G119" i="28"/>
  <c r="G197" i="28"/>
  <c r="G275" i="28"/>
  <c r="G113" i="28"/>
  <c r="G191" i="28"/>
  <c r="G269" i="28"/>
  <c r="G107" i="28"/>
  <c r="G185" i="28"/>
  <c r="G263" i="28"/>
  <c r="I100" i="28"/>
  <c r="I178" i="28"/>
  <c r="I256" i="28"/>
  <c r="F54" i="30"/>
  <c r="G54" i="30"/>
  <c r="Q126" i="28"/>
  <c r="Q204" i="28"/>
  <c r="Q282" i="28"/>
  <c r="Q120" i="28"/>
  <c r="Q198" i="28"/>
  <c r="Q276" i="28"/>
  <c r="Q114" i="28"/>
  <c r="Q192" i="28"/>
  <c r="Q270" i="28"/>
  <c r="Q108" i="28"/>
  <c r="Q186" i="28"/>
  <c r="Q264" i="28"/>
  <c r="D102" i="28"/>
  <c r="D180" i="28"/>
  <c r="D258" i="28"/>
  <c r="F84" i="29"/>
  <c r="G84" i="29"/>
  <c r="D127" i="28"/>
  <c r="D283" i="28"/>
  <c r="D205" i="28"/>
  <c r="D121" i="28"/>
  <c r="D277" i="28"/>
  <c r="D199" i="28"/>
  <c r="D115" i="28"/>
  <c r="D271" i="28"/>
  <c r="D193" i="28"/>
  <c r="D109" i="28"/>
  <c r="D187" i="28"/>
  <c r="D265" i="28"/>
  <c r="L101" i="28"/>
  <c r="L179" i="28"/>
  <c r="L257" i="28"/>
  <c r="F85" i="31"/>
  <c r="G85" i="31"/>
  <c r="O121" i="28"/>
  <c r="O199" i="28"/>
  <c r="O277" i="28"/>
  <c r="O109" i="28"/>
  <c r="O187" i="28"/>
  <c r="O265" i="28"/>
  <c r="Z99" i="28"/>
  <c r="Z177" i="28"/>
  <c r="Z255" i="28"/>
  <c r="G21" i="31"/>
  <c r="F21" i="31"/>
  <c r="N125" i="28"/>
  <c r="N203" i="28"/>
  <c r="N281" i="28"/>
  <c r="N119" i="28"/>
  <c r="N197" i="28"/>
  <c r="N275" i="28"/>
  <c r="N113" i="28"/>
  <c r="N191" i="28"/>
  <c r="N269" i="28"/>
  <c r="N107" i="28"/>
  <c r="N185" i="28"/>
  <c r="N263" i="28"/>
  <c r="P100" i="28"/>
  <c r="P178" i="28"/>
  <c r="P256" i="28"/>
  <c r="F57" i="29"/>
  <c r="G57" i="29"/>
  <c r="X126" i="28"/>
  <c r="X204" i="28"/>
  <c r="X282" i="28"/>
  <c r="X120" i="28"/>
  <c r="X198" i="28"/>
  <c r="X276" i="28"/>
  <c r="X114" i="28"/>
  <c r="X192" i="28"/>
  <c r="X270" i="28"/>
  <c r="X108" i="28"/>
  <c r="X186" i="28"/>
  <c r="X264" i="28"/>
  <c r="N102" i="28"/>
  <c r="N180" i="28"/>
  <c r="N258" i="28"/>
  <c r="K128" i="28"/>
  <c r="K206" i="28"/>
  <c r="K284" i="28"/>
  <c r="K122" i="28"/>
  <c r="K200" i="28"/>
  <c r="K278" i="28"/>
  <c r="K116" i="28"/>
  <c r="K194" i="28"/>
  <c r="K272" i="28"/>
  <c r="K110" i="28"/>
  <c r="K188" i="28"/>
  <c r="K266" i="28"/>
  <c r="K104" i="28"/>
  <c r="K182" i="28"/>
  <c r="K260" i="28"/>
  <c r="M96" i="28"/>
  <c r="M174" i="28"/>
  <c r="M252" i="28"/>
  <c r="J130" i="28"/>
  <c r="J208" i="28"/>
  <c r="J286" i="28"/>
  <c r="J124" i="28"/>
  <c r="J202" i="28"/>
  <c r="J280" i="28"/>
  <c r="J118" i="28"/>
  <c r="J196" i="28"/>
  <c r="J274" i="28"/>
  <c r="J112" i="28"/>
  <c r="J190" i="28"/>
  <c r="J268" i="28"/>
  <c r="J106" i="28"/>
  <c r="J184" i="28"/>
  <c r="J262" i="28"/>
  <c r="L96" i="28"/>
  <c r="L174" i="28"/>
  <c r="L252" i="28"/>
  <c r="F55" i="31"/>
  <c r="G55" i="31"/>
  <c r="F34" i="31"/>
  <c r="G34" i="31"/>
  <c r="G59" i="29"/>
  <c r="F59" i="29"/>
  <c r="F59" i="31"/>
  <c r="G59" i="31"/>
  <c r="F58" i="31"/>
  <c r="G58" i="31"/>
  <c r="F57" i="30"/>
  <c r="G57" i="30"/>
  <c r="G42" i="31"/>
  <c r="F42" i="31"/>
  <c r="S100" i="28"/>
  <c r="S178" i="28"/>
  <c r="S256" i="28"/>
  <c r="R103" i="28"/>
  <c r="R181" i="28"/>
  <c r="R259" i="28"/>
  <c r="R175" i="28"/>
  <c r="R97" i="28"/>
  <c r="R253" i="28"/>
  <c r="F46" i="31"/>
  <c r="G46" i="31"/>
  <c r="E100" i="28"/>
  <c r="E178" i="28"/>
  <c r="E256" i="28"/>
  <c r="F38" i="30"/>
  <c r="G38" i="30"/>
  <c r="F51" i="32"/>
  <c r="G51" i="32"/>
  <c r="G56" i="32"/>
  <c r="F56" i="32"/>
  <c r="F20" i="32"/>
  <c r="G20" i="32"/>
  <c r="G19" i="29"/>
  <c r="F19" i="29"/>
  <c r="F58" i="30"/>
  <c r="G58" i="30"/>
  <c r="F22" i="30"/>
  <c r="G22" i="30"/>
  <c r="G61" i="32"/>
  <c r="F61" i="32"/>
  <c r="G25" i="32"/>
  <c r="F25" i="32"/>
  <c r="F27" i="29"/>
  <c r="G27" i="29"/>
  <c r="Z166" i="28"/>
  <c r="Z244" i="28"/>
  <c r="Z322" i="28"/>
  <c r="L147" i="28"/>
  <c r="L225" i="28"/>
  <c r="L303" i="28"/>
  <c r="K136" i="28"/>
  <c r="K214" i="28"/>
  <c r="K292" i="28"/>
  <c r="I154" i="28"/>
  <c r="I310" i="28"/>
  <c r="I232" i="28"/>
  <c r="G139" i="28"/>
  <c r="G217" i="28"/>
  <c r="G295" i="28"/>
  <c r="E149" i="28"/>
  <c r="E227" i="28"/>
  <c r="E305" i="28"/>
  <c r="N158" i="28"/>
  <c r="N236" i="28"/>
  <c r="N314" i="28"/>
  <c r="K96" i="28"/>
  <c r="K174" i="28"/>
  <c r="K252" i="28"/>
  <c r="G130" i="28"/>
  <c r="G286" i="28"/>
  <c r="G208" i="28"/>
  <c r="Q113" i="28"/>
  <c r="Q191" i="28"/>
  <c r="Q269" i="28"/>
  <c r="O107" i="28"/>
  <c r="O185" i="28"/>
  <c r="O263" i="28"/>
  <c r="K121" i="28"/>
  <c r="K199" i="28"/>
  <c r="K277" i="28"/>
  <c r="G24" i="31"/>
  <c r="F24" i="31"/>
  <c r="F86" i="32"/>
  <c r="G86" i="32"/>
  <c r="T140" i="28"/>
  <c r="T218" i="28"/>
  <c r="T296" i="28"/>
  <c r="F26" i="29"/>
  <c r="G26" i="29"/>
  <c r="M131" i="28"/>
  <c r="M287" i="28"/>
  <c r="M209" i="28"/>
  <c r="J154" i="28"/>
  <c r="J232" i="28"/>
  <c r="J310" i="28"/>
  <c r="H133" i="28"/>
  <c r="H289" i="28"/>
  <c r="H211" i="28"/>
  <c r="F150" i="28"/>
  <c r="F228" i="28"/>
  <c r="F306" i="28"/>
  <c r="R122" i="28"/>
  <c r="R200" i="28"/>
  <c r="R278" i="28"/>
  <c r="E107" i="28"/>
  <c r="E185" i="28"/>
  <c r="E263" i="28"/>
  <c r="D161" i="28"/>
  <c r="D317" i="28"/>
  <c r="D239" i="28"/>
  <c r="L137" i="28"/>
  <c r="L215" i="28"/>
  <c r="L293" i="28"/>
  <c r="P164" i="28"/>
  <c r="P242" i="28"/>
  <c r="P320" i="28"/>
  <c r="Q130" i="28"/>
  <c r="Q208" i="28"/>
  <c r="Q286" i="28"/>
  <c r="T146" i="28"/>
  <c r="T224" i="28"/>
  <c r="T302" i="28"/>
  <c r="H158" i="28"/>
  <c r="H236" i="28"/>
  <c r="H314" i="28"/>
  <c r="X163" i="28"/>
  <c r="X241" i="28"/>
  <c r="X319" i="28"/>
  <c r="R115" i="28"/>
  <c r="R193" i="28"/>
  <c r="R271" i="28"/>
  <c r="T145" i="28"/>
  <c r="T223" i="28"/>
  <c r="T301" i="28"/>
  <c r="L160" i="28"/>
  <c r="L238" i="28"/>
  <c r="L316" i="28"/>
  <c r="L166" i="28"/>
  <c r="L244" i="28"/>
  <c r="L322" i="28"/>
  <c r="H139" i="28"/>
  <c r="H217" i="28"/>
  <c r="H295" i="28"/>
  <c r="X153" i="28"/>
  <c r="X231" i="28"/>
  <c r="X309" i="28"/>
  <c r="V164" i="28"/>
  <c r="V242" i="28"/>
  <c r="V320" i="28"/>
  <c r="L131" i="28"/>
  <c r="L287" i="28"/>
  <c r="L209" i="28"/>
  <c r="L150" i="28"/>
  <c r="L228" i="28"/>
  <c r="L306" i="28"/>
  <c r="M162" i="28"/>
  <c r="M240" i="28"/>
  <c r="M318" i="28"/>
  <c r="M156" i="28"/>
  <c r="M234" i="28"/>
  <c r="M312" i="28"/>
  <c r="M150" i="28"/>
  <c r="M228" i="28"/>
  <c r="M306" i="28"/>
  <c r="M144" i="28"/>
  <c r="M222" i="28"/>
  <c r="M300" i="28"/>
  <c r="M138" i="28"/>
  <c r="M216" i="28"/>
  <c r="M294" i="28"/>
  <c r="M132" i="28"/>
  <c r="M288" i="28"/>
  <c r="M210" i="28"/>
  <c r="X103" i="28"/>
  <c r="X181" i="28"/>
  <c r="X259" i="28"/>
  <c r="W160" i="28"/>
  <c r="W238" i="28"/>
  <c r="W316" i="28"/>
  <c r="W154" i="28"/>
  <c r="W232" i="28"/>
  <c r="W310" i="28"/>
  <c r="W148" i="28"/>
  <c r="W226" i="28"/>
  <c r="W304" i="28"/>
  <c r="W142" i="28"/>
  <c r="W220" i="28"/>
  <c r="W298" i="28"/>
  <c r="W136" i="28"/>
  <c r="W214" i="28"/>
  <c r="W292" i="28"/>
  <c r="M130" i="28"/>
  <c r="M286" i="28"/>
  <c r="M208" i="28"/>
  <c r="J161" i="28"/>
  <c r="J239" i="28"/>
  <c r="J317" i="28"/>
  <c r="J155" i="28"/>
  <c r="J233" i="28"/>
  <c r="J311" i="28"/>
  <c r="J149" i="28"/>
  <c r="J227" i="28"/>
  <c r="J305" i="28"/>
  <c r="J143" i="28"/>
  <c r="J221" i="28"/>
  <c r="J299" i="28"/>
  <c r="J137" i="28"/>
  <c r="J215" i="28"/>
  <c r="J293" i="28"/>
  <c r="I131" i="28"/>
  <c r="I287" i="28"/>
  <c r="I209" i="28"/>
  <c r="I95" i="28"/>
  <c r="I173" i="28"/>
  <c r="I251" i="28"/>
  <c r="U160" i="28"/>
  <c r="U316" i="28"/>
  <c r="U238" i="28"/>
  <c r="U154" i="28"/>
  <c r="U310" i="28"/>
  <c r="U232" i="28"/>
  <c r="U148" i="28"/>
  <c r="U304" i="28"/>
  <c r="U226" i="28"/>
  <c r="U142" i="28"/>
  <c r="U298" i="28"/>
  <c r="U220" i="28"/>
  <c r="U136" i="28"/>
  <c r="U292" i="28"/>
  <c r="U214" i="28"/>
  <c r="Y129" i="28"/>
  <c r="Y285" i="28"/>
  <c r="Y207" i="28"/>
  <c r="F85" i="29"/>
  <c r="G85" i="29"/>
  <c r="R114" i="28"/>
  <c r="R192" i="28"/>
  <c r="R270" i="28"/>
  <c r="S241" i="28"/>
  <c r="S163" i="28"/>
  <c r="S319" i="28"/>
  <c r="S157" i="28"/>
  <c r="S235" i="28"/>
  <c r="S313" i="28"/>
  <c r="S151" i="28"/>
  <c r="S229" i="28"/>
  <c r="S307" i="28"/>
  <c r="S145" i="28"/>
  <c r="S223" i="28"/>
  <c r="S301" i="28"/>
  <c r="S139" i="28"/>
  <c r="S217" i="28"/>
  <c r="S295" i="28"/>
  <c r="S133" i="28"/>
  <c r="S289" i="28"/>
  <c r="S211" i="28"/>
  <c r="M111" i="28"/>
  <c r="M189" i="28"/>
  <c r="M267" i="28"/>
  <c r="F163" i="28"/>
  <c r="F241" i="28"/>
  <c r="F319" i="28"/>
  <c r="F157" i="28"/>
  <c r="F235" i="28"/>
  <c r="F313" i="28"/>
  <c r="F151" i="28"/>
  <c r="F229" i="28"/>
  <c r="F307" i="28"/>
  <c r="F145" i="28"/>
  <c r="F223" i="28"/>
  <c r="F301" i="28"/>
  <c r="F139" i="28"/>
  <c r="F217" i="28"/>
  <c r="F295" i="28"/>
  <c r="F133" i="28"/>
  <c r="F211" i="28"/>
  <c r="F289" i="28"/>
  <c r="F108" i="28"/>
  <c r="F186" i="28"/>
  <c r="F264" i="28"/>
  <c r="Q161" i="28"/>
  <c r="Q239" i="28"/>
  <c r="Q317" i="28"/>
  <c r="Q155" i="28"/>
  <c r="Q233" i="28"/>
  <c r="Q311" i="28"/>
  <c r="Q149" i="28"/>
  <c r="Q227" i="28"/>
  <c r="Q305" i="28"/>
  <c r="Q143" i="28"/>
  <c r="Q221" i="28"/>
  <c r="Q299" i="28"/>
  <c r="Q137" i="28"/>
  <c r="Q215" i="28"/>
  <c r="Q293" i="28"/>
  <c r="Q131" i="28"/>
  <c r="Q209" i="28"/>
  <c r="Q287" i="28"/>
  <c r="I97" i="28"/>
  <c r="I175" i="28"/>
  <c r="I253" i="28"/>
  <c r="D155" i="28"/>
  <c r="D311" i="28"/>
  <c r="D233" i="28"/>
  <c r="D149" i="28"/>
  <c r="D305" i="28"/>
  <c r="D227" i="28"/>
  <c r="D143" i="28"/>
  <c r="D299" i="28"/>
  <c r="D221" i="28"/>
  <c r="D137" i="28"/>
  <c r="D293" i="28"/>
  <c r="D215" i="28"/>
  <c r="R128" i="28"/>
  <c r="R206" i="28"/>
  <c r="R284" i="28"/>
  <c r="O164" i="28"/>
  <c r="O242" i="28"/>
  <c r="O320" i="28"/>
  <c r="O152" i="28"/>
  <c r="O230" i="28"/>
  <c r="O308" i="28"/>
  <c r="O140" i="28"/>
  <c r="O218" i="28"/>
  <c r="O296" i="28"/>
  <c r="M125" i="28"/>
  <c r="M203" i="28"/>
  <c r="M281" i="28"/>
  <c r="Z164" i="28"/>
  <c r="Z242" i="28"/>
  <c r="Z320" i="28"/>
  <c r="Z158" i="28"/>
  <c r="Z236" i="28"/>
  <c r="Z314" i="28"/>
  <c r="Z152" i="28"/>
  <c r="Z230" i="28"/>
  <c r="Z308" i="28"/>
  <c r="Z146" i="28"/>
  <c r="Z224" i="28"/>
  <c r="Z302" i="28"/>
  <c r="Z140" i="28"/>
  <c r="Z218" i="28"/>
  <c r="Z296" i="28"/>
  <c r="Z134" i="28"/>
  <c r="Z212" i="28"/>
  <c r="Z290" i="28"/>
  <c r="F119" i="28"/>
  <c r="F197" i="28"/>
  <c r="F275" i="28"/>
  <c r="U128" i="28"/>
  <c r="U206" i="28"/>
  <c r="U284" i="28"/>
  <c r="U122" i="28"/>
  <c r="U200" i="28"/>
  <c r="U278" i="28"/>
  <c r="U116" i="28"/>
  <c r="U194" i="28"/>
  <c r="U272" i="28"/>
  <c r="U110" i="28"/>
  <c r="U188" i="28"/>
  <c r="U266" i="28"/>
  <c r="U104" i="28"/>
  <c r="U182" i="28"/>
  <c r="U260" i="28"/>
  <c r="Z96" i="28"/>
  <c r="Z174" i="28"/>
  <c r="Z252" i="28"/>
  <c r="H130" i="28"/>
  <c r="H286" i="28"/>
  <c r="H208" i="28"/>
  <c r="H124" i="28"/>
  <c r="H280" i="28"/>
  <c r="H202" i="28"/>
  <c r="H118" i="28"/>
  <c r="H274" i="28"/>
  <c r="H196" i="28"/>
  <c r="H112" i="28"/>
  <c r="H268" i="28"/>
  <c r="H190" i="28"/>
  <c r="H106" i="28"/>
  <c r="H262" i="28"/>
  <c r="H184" i="28"/>
  <c r="Y98" i="28"/>
  <c r="Y176" i="28"/>
  <c r="Y254" i="28"/>
  <c r="S130" i="28"/>
  <c r="S286" i="28"/>
  <c r="S208" i="28"/>
  <c r="S124" i="28"/>
  <c r="S202" i="28"/>
  <c r="S280" i="28"/>
  <c r="S118" i="28"/>
  <c r="S196" i="28"/>
  <c r="S274" i="28"/>
  <c r="S112" i="28"/>
  <c r="S190" i="28"/>
  <c r="S268" i="28"/>
  <c r="S106" i="28"/>
  <c r="S184" i="28"/>
  <c r="S262" i="28"/>
  <c r="O99" i="28"/>
  <c r="O177" i="28"/>
  <c r="O255" i="28"/>
  <c r="F36" i="30"/>
  <c r="G36" i="30"/>
  <c r="E126" i="28"/>
  <c r="E204" i="28"/>
  <c r="E282" i="28"/>
  <c r="E120" i="28"/>
  <c r="E198" i="28"/>
  <c r="E276" i="28"/>
  <c r="E114" i="28"/>
  <c r="E192" i="28"/>
  <c r="E270" i="28"/>
  <c r="E108" i="28"/>
  <c r="E186" i="28"/>
  <c r="E264" i="28"/>
  <c r="M101" i="28"/>
  <c r="M179" i="28"/>
  <c r="M257" i="28"/>
  <c r="F72" i="29"/>
  <c r="G72" i="29"/>
  <c r="P126" i="28"/>
  <c r="P204" i="28"/>
  <c r="P282" i="28"/>
  <c r="P120" i="28"/>
  <c r="P198" i="28"/>
  <c r="P276" i="28"/>
  <c r="P114" i="28"/>
  <c r="P192" i="28"/>
  <c r="P270" i="28"/>
  <c r="P108" i="28"/>
  <c r="P264" i="28"/>
  <c r="P186" i="28"/>
  <c r="U100" i="28"/>
  <c r="U178" i="28"/>
  <c r="U256" i="28"/>
  <c r="F65" i="31"/>
  <c r="G65" i="31"/>
  <c r="O120" i="28"/>
  <c r="O198" i="28"/>
  <c r="O276" i="28"/>
  <c r="O108" i="28"/>
  <c r="O186" i="28"/>
  <c r="O264" i="28"/>
  <c r="K99" i="28"/>
  <c r="K177" i="28"/>
  <c r="K255" i="28"/>
  <c r="Z130" i="28"/>
  <c r="Z286" i="28"/>
  <c r="Z208" i="28"/>
  <c r="Z124" i="28"/>
  <c r="Z202" i="28"/>
  <c r="Z280" i="28"/>
  <c r="Z118" i="28"/>
  <c r="Z196" i="28"/>
  <c r="Z274" i="28"/>
  <c r="Z112" i="28"/>
  <c r="Z190" i="28"/>
  <c r="Z268" i="28"/>
  <c r="Z106" i="28"/>
  <c r="Z184" i="28"/>
  <c r="Z262" i="28"/>
  <c r="Y99" i="28"/>
  <c r="Y177" i="28"/>
  <c r="Y255" i="28"/>
  <c r="G81" i="31"/>
  <c r="F81" i="31"/>
  <c r="L126" i="28"/>
  <c r="L204" i="28"/>
  <c r="L282" i="28"/>
  <c r="L120" i="28"/>
  <c r="L198" i="28"/>
  <c r="L276" i="28"/>
  <c r="L114" i="28"/>
  <c r="L192" i="28"/>
  <c r="L270" i="28"/>
  <c r="L108" i="28"/>
  <c r="L186" i="28"/>
  <c r="L264" i="28"/>
  <c r="W101" i="28"/>
  <c r="W179" i="28"/>
  <c r="W257" i="28"/>
  <c r="F79" i="29"/>
  <c r="G79" i="29"/>
  <c r="W127" i="28"/>
  <c r="W205" i="28"/>
  <c r="W283" i="28"/>
  <c r="W121" i="28"/>
  <c r="W199" i="28"/>
  <c r="W277" i="28"/>
  <c r="W115" i="28"/>
  <c r="W193" i="28"/>
  <c r="W271" i="28"/>
  <c r="W109" i="28"/>
  <c r="W187" i="28"/>
  <c r="W265" i="28"/>
  <c r="V103" i="28"/>
  <c r="V181" i="28"/>
  <c r="V259" i="28"/>
  <c r="V95" i="28"/>
  <c r="V173" i="28"/>
  <c r="V251" i="28"/>
  <c r="V129" i="28"/>
  <c r="V207" i="28"/>
  <c r="V285" i="28"/>
  <c r="V123" i="28"/>
  <c r="V201" i="28"/>
  <c r="V279" i="28"/>
  <c r="V117" i="28"/>
  <c r="V195" i="28"/>
  <c r="V273" i="28"/>
  <c r="V111" i="28"/>
  <c r="V189" i="28"/>
  <c r="V267" i="28"/>
  <c r="V105" i="28"/>
  <c r="V183" i="28"/>
  <c r="V261" i="28"/>
  <c r="U95" i="28"/>
  <c r="U173" i="28"/>
  <c r="U251" i="28"/>
  <c r="G35" i="31"/>
  <c r="F35" i="31"/>
  <c r="F60" i="32"/>
  <c r="G60" i="32"/>
  <c r="G56" i="29"/>
  <c r="F56" i="29"/>
  <c r="G48" i="31"/>
  <c r="F48" i="31"/>
  <c r="F38" i="31"/>
  <c r="G38" i="31"/>
  <c r="F53" i="30"/>
  <c r="G53" i="30"/>
  <c r="F37" i="31"/>
  <c r="G37" i="31"/>
  <c r="G100" i="28"/>
  <c r="G178" i="28"/>
  <c r="G256" i="28"/>
  <c r="F103" i="28"/>
  <c r="F181" i="28"/>
  <c r="F259" i="28"/>
  <c r="F97" i="28"/>
  <c r="F175" i="28"/>
  <c r="F253" i="28"/>
  <c r="F26" i="31"/>
  <c r="G26" i="31"/>
  <c r="Q99" i="28"/>
  <c r="Q177" i="28"/>
  <c r="Q255" i="28"/>
  <c r="F87" i="30"/>
  <c r="G87" i="30"/>
  <c r="F33" i="30"/>
  <c r="G33" i="30"/>
  <c r="F18" i="32"/>
  <c r="G18" i="32"/>
  <c r="F53" i="32"/>
  <c r="G53" i="32"/>
  <c r="F17" i="32"/>
  <c r="G17" i="32"/>
  <c r="F16" i="29"/>
  <c r="G16" i="29"/>
  <c r="F55" i="30"/>
  <c r="G55" i="30"/>
  <c r="F19" i="30"/>
  <c r="G19" i="30"/>
  <c r="G58" i="32"/>
  <c r="F58" i="32"/>
  <c r="G22" i="32"/>
  <c r="F22" i="32"/>
  <c r="G24" i="29"/>
  <c r="D163" i="28"/>
  <c r="D241" i="28"/>
  <c r="D319" i="28"/>
  <c r="J163" i="28"/>
  <c r="J241" i="28"/>
  <c r="J319" i="28"/>
  <c r="X99" i="28"/>
  <c r="X177" i="28"/>
  <c r="X255" i="28"/>
  <c r="V154" i="28"/>
  <c r="V232" i="28"/>
  <c r="V310" i="28"/>
  <c r="I136" i="28"/>
  <c r="I292" i="28"/>
  <c r="I214" i="28"/>
  <c r="G145" i="28"/>
  <c r="G223" i="28"/>
  <c r="G301" i="28"/>
  <c r="F105" i="28"/>
  <c r="F183" i="28"/>
  <c r="F261" i="28"/>
  <c r="P148" i="28"/>
  <c r="P226" i="28"/>
  <c r="P304" i="28"/>
  <c r="N152" i="28"/>
  <c r="N230" i="28"/>
  <c r="N308" i="28"/>
  <c r="T129" i="28"/>
  <c r="T285" i="28"/>
  <c r="T207" i="28"/>
  <c r="F49" i="31"/>
  <c r="G49" i="31"/>
  <c r="D126" i="28"/>
  <c r="D204" i="28"/>
  <c r="D282" i="28"/>
  <c r="T98" i="28"/>
  <c r="T254" i="28"/>
  <c r="T176" i="28"/>
  <c r="J99" i="28"/>
  <c r="J177" i="28"/>
  <c r="J255" i="28"/>
  <c r="X113" i="28"/>
  <c r="X191" i="28"/>
  <c r="X269" i="28"/>
  <c r="D103" i="28"/>
  <c r="D181" i="28"/>
  <c r="D259" i="28"/>
  <c r="J105" i="28"/>
  <c r="J183" i="28"/>
  <c r="J261" i="28"/>
  <c r="F83" i="30"/>
  <c r="G83" i="30"/>
  <c r="F21" i="29"/>
  <c r="G21" i="29"/>
  <c r="F18" i="29"/>
  <c r="G18" i="29"/>
  <c r="X143" i="28"/>
  <c r="X221" i="28"/>
  <c r="X299" i="28"/>
  <c r="Y149" i="28"/>
  <c r="Y227" i="28"/>
  <c r="Y305" i="28"/>
  <c r="F130" i="28"/>
  <c r="F208" i="28"/>
  <c r="F286" i="28"/>
  <c r="R156" i="28"/>
  <c r="R234" i="28"/>
  <c r="R312" i="28"/>
  <c r="O139" i="28"/>
  <c r="O217" i="28"/>
  <c r="O295" i="28"/>
  <c r="G112" i="28"/>
  <c r="G190" i="28"/>
  <c r="G268" i="28"/>
  <c r="K109" i="28"/>
  <c r="K187" i="28"/>
  <c r="K265" i="28"/>
  <c r="F29" i="30"/>
  <c r="G29" i="30"/>
  <c r="X147" i="28"/>
  <c r="X225" i="28"/>
  <c r="X303" i="28"/>
  <c r="U141" i="28"/>
  <c r="U297" i="28"/>
  <c r="U219" i="28"/>
  <c r="Z151" i="28"/>
  <c r="Z229" i="28"/>
  <c r="Z307" i="28"/>
  <c r="F24" i="30"/>
  <c r="G24" i="30"/>
  <c r="H149" i="28"/>
  <c r="H227" i="28"/>
  <c r="H305" i="28"/>
  <c r="T159" i="28"/>
  <c r="T237" i="28"/>
  <c r="T315" i="28"/>
  <c r="Y142" i="28"/>
  <c r="Y220" i="28"/>
  <c r="Y298" i="28"/>
  <c r="K153" i="28"/>
  <c r="K231" i="28"/>
  <c r="K309" i="28"/>
  <c r="V159" i="28"/>
  <c r="V237" i="28"/>
  <c r="V315" i="28"/>
  <c r="I153" i="28"/>
  <c r="I309" i="28"/>
  <c r="I231" i="28"/>
  <c r="G150" i="28"/>
  <c r="G228" i="28"/>
  <c r="G306" i="28"/>
  <c r="R155" i="28"/>
  <c r="R233" i="28"/>
  <c r="R311" i="28"/>
  <c r="E148" i="28"/>
  <c r="E226" i="28"/>
  <c r="E304" i="28"/>
  <c r="R119" i="28"/>
  <c r="R197" i="28"/>
  <c r="R275" i="28"/>
  <c r="N145" i="28"/>
  <c r="N223" i="28"/>
  <c r="N301" i="28"/>
  <c r="I127" i="28"/>
  <c r="I205" i="28"/>
  <c r="I283" i="28"/>
  <c r="T116" i="28"/>
  <c r="T272" i="28"/>
  <c r="T194" i="28"/>
  <c r="G129" i="28"/>
  <c r="G207" i="28"/>
  <c r="G285" i="28"/>
  <c r="G105" i="28"/>
  <c r="G183" i="28"/>
  <c r="G261" i="28"/>
  <c r="F39" i="32"/>
  <c r="G39" i="32"/>
  <c r="Q118" i="28"/>
  <c r="Q196" i="28"/>
  <c r="Q274" i="28"/>
  <c r="Q112" i="28"/>
  <c r="Q190" i="28"/>
  <c r="Q268" i="28"/>
  <c r="Q106" i="28"/>
  <c r="Q184" i="28"/>
  <c r="Q262" i="28"/>
  <c r="G45" i="31"/>
  <c r="F45" i="31"/>
  <c r="D125" i="28"/>
  <c r="D281" i="28"/>
  <c r="D203" i="28"/>
  <c r="D119" i="28"/>
  <c r="D275" i="28"/>
  <c r="D197" i="28"/>
  <c r="D113" i="28"/>
  <c r="D269" i="28"/>
  <c r="D191" i="28"/>
  <c r="D107" i="28"/>
  <c r="D185" i="28"/>
  <c r="D263" i="28"/>
  <c r="O129" i="28"/>
  <c r="O285" i="28"/>
  <c r="O207" i="28"/>
  <c r="O117" i="28"/>
  <c r="O195" i="28"/>
  <c r="O273" i="28"/>
  <c r="O105" i="28"/>
  <c r="O183" i="28"/>
  <c r="O261" i="28"/>
  <c r="K97" i="28"/>
  <c r="K175" i="28"/>
  <c r="K253" i="28"/>
  <c r="N129" i="28"/>
  <c r="N207" i="28"/>
  <c r="N285" i="28"/>
  <c r="N123" i="28"/>
  <c r="N201" i="28"/>
  <c r="N279" i="28"/>
  <c r="N117" i="28"/>
  <c r="N195" i="28"/>
  <c r="N273" i="28"/>
  <c r="N111" i="28"/>
  <c r="N189" i="28"/>
  <c r="N267" i="28"/>
  <c r="N105" i="28"/>
  <c r="N183" i="28"/>
  <c r="N261" i="28"/>
  <c r="Y97" i="28"/>
  <c r="Y175" i="28"/>
  <c r="Y253" i="28"/>
  <c r="F30" i="32"/>
  <c r="G30" i="32"/>
  <c r="X124" i="28"/>
  <c r="X202" i="28"/>
  <c r="X280" i="28"/>
  <c r="X118" i="28"/>
  <c r="X196" i="28"/>
  <c r="X274" i="28"/>
  <c r="X112" i="28"/>
  <c r="X190" i="28"/>
  <c r="X268" i="28"/>
  <c r="X106" i="28"/>
  <c r="X184" i="28"/>
  <c r="X262" i="28"/>
  <c r="W99" i="28"/>
  <c r="W177" i="28"/>
  <c r="W255" i="28"/>
  <c r="G57" i="31"/>
  <c r="F57" i="31"/>
  <c r="K126" i="28"/>
  <c r="K204" i="28"/>
  <c r="K282" i="28"/>
  <c r="K120" i="28"/>
  <c r="K198" i="28"/>
  <c r="K276" i="28"/>
  <c r="K114" i="28"/>
  <c r="K192" i="28"/>
  <c r="K270" i="28"/>
  <c r="K108" i="28"/>
  <c r="K186" i="28"/>
  <c r="K264" i="28"/>
  <c r="V101" i="28"/>
  <c r="V179" i="28"/>
  <c r="V257" i="28"/>
  <c r="F78" i="29"/>
  <c r="G78" i="29"/>
  <c r="J128" i="28"/>
  <c r="J206" i="28"/>
  <c r="J284" i="28"/>
  <c r="J122" i="28"/>
  <c r="J200" i="28"/>
  <c r="J278" i="28"/>
  <c r="J116" i="28"/>
  <c r="J194" i="28"/>
  <c r="J272" i="28"/>
  <c r="J110" i="28"/>
  <c r="J188" i="28"/>
  <c r="J266" i="28"/>
  <c r="J104" i="28"/>
  <c r="J182" i="28"/>
  <c r="J260" i="28"/>
  <c r="F38" i="29"/>
  <c r="G38" i="29"/>
  <c r="G81" i="32"/>
  <c r="F81" i="32"/>
  <c r="G83" i="29"/>
  <c r="F83" i="29"/>
  <c r="G69" i="31"/>
  <c r="F69" i="31"/>
  <c r="F69" i="32"/>
  <c r="G69" i="32"/>
  <c r="F84" i="32"/>
  <c r="G84" i="32"/>
  <c r="F39" i="30"/>
  <c r="G39" i="30"/>
  <c r="F27" i="32"/>
  <c r="G27" i="32"/>
  <c r="S98" i="28"/>
  <c r="S176" i="28"/>
  <c r="S254" i="28"/>
  <c r="G20" i="29"/>
  <c r="F20" i="29"/>
  <c r="R101" i="28"/>
  <c r="R179" i="28"/>
  <c r="R257" i="28"/>
  <c r="R95" i="28"/>
  <c r="R173" i="28"/>
  <c r="R251" i="28"/>
  <c r="E104" i="28"/>
  <c r="E182" i="28"/>
  <c r="E260" i="28"/>
  <c r="E98" i="28"/>
  <c r="E176" i="28"/>
  <c r="E254" i="28"/>
  <c r="F74" i="30"/>
  <c r="G74" i="30"/>
  <c r="F20" i="30"/>
  <c r="G20" i="30"/>
  <c r="F80" i="32"/>
  <c r="G80" i="32"/>
  <c r="F44" i="32"/>
  <c r="G44" i="32"/>
  <c r="G43" i="29"/>
  <c r="F43" i="29"/>
  <c r="F82" i="30"/>
  <c r="G82" i="30"/>
  <c r="F46" i="30"/>
  <c r="G46" i="30"/>
  <c r="G85" i="32"/>
  <c r="F85" i="32"/>
  <c r="G49" i="32"/>
  <c r="F49" i="32"/>
  <c r="F51" i="29"/>
  <c r="G51" i="29"/>
  <c r="G55" i="108" l="1"/>
  <c r="J37" i="33" s="1"/>
  <c r="F24" i="33" s="1"/>
  <c r="J28" i="33"/>
  <c r="I42" i="108"/>
  <c r="J10" i="33"/>
  <c r="J26" i="33" s="1"/>
  <c r="J35" i="33" s="1"/>
  <c r="F22" i="33" s="1"/>
  <c r="H53" i="32"/>
  <c r="H61" i="30"/>
  <c r="H72" i="30"/>
  <c r="H84" i="32"/>
  <c r="H20" i="32"/>
  <c r="H57" i="30"/>
  <c r="H64" i="32"/>
  <c r="H57" i="32"/>
  <c r="H63" i="31"/>
  <c r="H72" i="32"/>
  <c r="H84" i="31"/>
  <c r="H82" i="31"/>
  <c r="H75" i="31"/>
  <c r="H80" i="31"/>
  <c r="H48" i="30"/>
  <c r="H71" i="32"/>
  <c r="H79" i="32"/>
  <c r="H66" i="31"/>
  <c r="H82" i="32"/>
  <c r="H48" i="32"/>
  <c r="H46" i="30"/>
  <c r="H74" i="30"/>
  <c r="H30" i="32"/>
  <c r="H17" i="32"/>
  <c r="H37" i="31"/>
  <c r="H65" i="31"/>
  <c r="H44" i="30"/>
  <c r="H25" i="30"/>
  <c r="H42" i="30"/>
  <c r="H79" i="31"/>
  <c r="H42" i="32"/>
  <c r="H40" i="31"/>
  <c r="H32" i="31"/>
  <c r="H34" i="32"/>
  <c r="H65" i="32"/>
  <c r="H37" i="32"/>
  <c r="H68" i="32"/>
  <c r="H87" i="31"/>
  <c r="H21" i="30"/>
  <c r="H23" i="30"/>
  <c r="H40" i="32"/>
  <c r="H80" i="30"/>
  <c r="H40" i="30"/>
  <c r="H65" i="30"/>
  <c r="H72" i="31"/>
  <c r="H16" i="30"/>
  <c r="H43" i="30"/>
  <c r="H69" i="30"/>
  <c r="H27" i="31"/>
  <c r="H70" i="32"/>
  <c r="H69" i="32"/>
  <c r="H26" i="31"/>
  <c r="H35" i="31"/>
  <c r="H58" i="31"/>
  <c r="H26" i="32"/>
  <c r="H49" i="30"/>
  <c r="H78" i="31"/>
  <c r="H54" i="31"/>
  <c r="H18" i="31"/>
  <c r="H41" i="31"/>
  <c r="H61" i="31"/>
  <c r="H33" i="32"/>
  <c r="H73" i="32"/>
  <c r="H76" i="32"/>
  <c r="H22" i="32"/>
  <c r="H51" i="32"/>
  <c r="H59" i="31"/>
  <c r="H62" i="32"/>
  <c r="H62" i="31"/>
  <c r="H50" i="30"/>
  <c r="H68" i="31"/>
  <c r="H31" i="30"/>
  <c r="H51" i="30"/>
  <c r="H34" i="30"/>
  <c r="H56" i="30"/>
  <c r="H16" i="32"/>
  <c r="H37" i="30"/>
  <c r="H60" i="30"/>
  <c r="H83" i="31"/>
  <c r="H64" i="31"/>
  <c r="H76" i="30"/>
  <c r="H69" i="31"/>
  <c r="H49" i="31"/>
  <c r="H18" i="32"/>
  <c r="H38" i="31"/>
  <c r="H61" i="32"/>
  <c r="H54" i="30"/>
  <c r="H31" i="32"/>
  <c r="H73" i="31"/>
  <c r="H17" i="30"/>
  <c r="H52" i="31"/>
  <c r="H83" i="32"/>
  <c r="H25" i="32"/>
  <c r="H44" i="31"/>
  <c r="H29" i="30"/>
  <c r="H58" i="32"/>
  <c r="H22" i="30"/>
  <c r="H38" i="30"/>
  <c r="H27" i="30"/>
  <c r="H39" i="31"/>
  <c r="H25" i="31"/>
  <c r="H71" i="31"/>
  <c r="H67" i="30"/>
  <c r="H36" i="31"/>
  <c r="H56" i="31"/>
  <c r="H78" i="30"/>
  <c r="H70" i="30"/>
  <c r="H47" i="31"/>
  <c r="H76" i="31"/>
  <c r="H73" i="30"/>
  <c r="H33" i="31"/>
  <c r="H18" i="30"/>
  <c r="H24" i="32"/>
  <c r="H47" i="32"/>
  <c r="H52" i="30"/>
  <c r="H78" i="32"/>
  <c r="H44" i="32"/>
  <c r="H24" i="30"/>
  <c r="H19" i="30"/>
  <c r="H33" i="30"/>
  <c r="H23" i="32"/>
  <c r="H51" i="31"/>
  <c r="H53" i="31"/>
  <c r="H32" i="30"/>
  <c r="H52" i="32"/>
  <c r="H67" i="32"/>
  <c r="H66" i="30"/>
  <c r="H28" i="31"/>
  <c r="H38" i="32"/>
  <c r="H41" i="32"/>
  <c r="H20" i="31"/>
  <c r="H75" i="30"/>
  <c r="H27" i="32"/>
  <c r="H39" i="32"/>
  <c r="H48" i="31"/>
  <c r="H86" i="32"/>
  <c r="H58" i="30"/>
  <c r="H34" i="31"/>
  <c r="H75" i="32"/>
  <c r="H60" i="31"/>
  <c r="H23" i="31"/>
  <c r="H28" i="30"/>
  <c r="H47" i="30"/>
  <c r="H54" i="32"/>
  <c r="H19" i="31"/>
  <c r="H43" i="31"/>
  <c r="H19" i="32"/>
  <c r="H30" i="30"/>
  <c r="H59" i="30"/>
  <c r="H21" i="32"/>
  <c r="H16" i="31"/>
  <c r="H17" i="31"/>
  <c r="H56" i="32"/>
  <c r="H71" i="30"/>
  <c r="H67" i="31"/>
  <c r="H80" i="32"/>
  <c r="H81" i="32"/>
  <c r="H57" i="31"/>
  <c r="H83" i="30"/>
  <c r="H55" i="30"/>
  <c r="H87" i="30"/>
  <c r="H81" i="31"/>
  <c r="H21" i="31"/>
  <c r="H59" i="32"/>
  <c r="H62" i="30"/>
  <c r="H31" i="31"/>
  <c r="H74" i="31"/>
  <c r="H50" i="32"/>
  <c r="H63" i="32"/>
  <c r="H86" i="31"/>
  <c r="H74" i="32"/>
  <c r="H77" i="32"/>
  <c r="H45" i="32"/>
  <c r="H49" i="32"/>
  <c r="H39" i="30"/>
  <c r="H45" i="31"/>
  <c r="H55" i="31"/>
  <c r="H28" i="32"/>
  <c r="H64" i="30"/>
  <c r="H66" i="32"/>
  <c r="H68" i="30"/>
  <c r="H35" i="32"/>
  <c r="H43" i="32"/>
  <c r="H84" i="30"/>
  <c r="H36" i="32"/>
  <c r="H46" i="32"/>
  <c r="H35" i="30"/>
  <c r="H77" i="30"/>
  <c r="H45" i="30"/>
  <c r="H82" i="30"/>
  <c r="H53" i="30"/>
  <c r="H50" i="31"/>
  <c r="H30" i="31"/>
  <c r="H79" i="30"/>
  <c r="H20" i="30"/>
  <c r="H60" i="32"/>
  <c r="H36" i="30"/>
  <c r="H24" i="31"/>
  <c r="H46" i="31"/>
  <c r="H42" i="31"/>
  <c r="H87" i="32"/>
  <c r="H55" i="32"/>
  <c r="H29" i="31"/>
  <c r="H29" i="32"/>
  <c r="H70" i="31"/>
  <c r="H32" i="32"/>
  <c r="H86" i="30"/>
  <c r="H63" i="30"/>
  <c r="H26" i="30"/>
  <c r="H41" i="30"/>
  <c r="H81" i="30"/>
  <c r="H77" i="31"/>
  <c r="H22" i="31"/>
  <c r="H36" i="29"/>
  <c r="H82" i="29"/>
  <c r="H87" i="29"/>
  <c r="H41" i="29"/>
  <c r="H81" i="29"/>
  <c r="H54" i="29"/>
  <c r="H19" i="29"/>
  <c r="H25" i="29"/>
  <c r="H24" i="29"/>
  <c r="H33" i="29"/>
  <c r="H65" i="29"/>
  <c r="H16" i="29"/>
  <c r="H78" i="29"/>
  <c r="H79" i="29"/>
  <c r="H26" i="29"/>
  <c r="H57" i="29"/>
  <c r="H69" i="29"/>
  <c r="H60" i="29"/>
  <c r="H50" i="29"/>
  <c r="H29" i="29"/>
  <c r="H66" i="29"/>
  <c r="H62" i="29"/>
  <c r="H49" i="29"/>
  <c r="H52" i="29"/>
  <c r="H86" i="29"/>
  <c r="H84" i="29"/>
  <c r="H55" i="29"/>
  <c r="H18" i="29"/>
  <c r="H70" i="29"/>
  <c r="H32" i="29"/>
  <c r="H61" i="29"/>
  <c r="H17" i="29"/>
  <c r="H67" i="29"/>
  <c r="H37" i="29"/>
  <c r="H77" i="29"/>
  <c r="H40" i="29"/>
  <c r="H43" i="29"/>
  <c r="H72" i="29"/>
  <c r="H22" i="29"/>
  <c r="H51" i="29"/>
  <c r="H83" i="29"/>
  <c r="H21" i="29"/>
  <c r="H59" i="29"/>
  <c r="H30" i="29"/>
  <c r="H44" i="29"/>
  <c r="H45" i="29"/>
  <c r="H80" i="29"/>
  <c r="H58" i="29"/>
  <c r="H63" i="29"/>
  <c r="H75" i="29"/>
  <c r="H28" i="29"/>
  <c r="H74" i="29"/>
  <c r="H47" i="29"/>
  <c r="H48" i="29"/>
  <c r="H20" i="29"/>
  <c r="H73" i="29"/>
  <c r="H31" i="29"/>
  <c r="H34" i="29"/>
  <c r="H64" i="29"/>
  <c r="H76" i="29"/>
  <c r="H46" i="29"/>
  <c r="H27" i="29"/>
  <c r="H38" i="29"/>
  <c r="H56" i="29"/>
  <c r="H35" i="29"/>
  <c r="H53" i="29"/>
  <c r="H68" i="29"/>
  <c r="H39" i="29"/>
  <c r="H71" i="29"/>
  <c r="H42" i="29"/>
  <c r="H23" i="29"/>
  <c r="H85" i="29"/>
  <c r="H85" i="32"/>
  <c r="H85" i="31"/>
  <c r="H85" i="30"/>
  <c r="I55" i="108" l="1"/>
  <c r="H55" i="108" s="1"/>
  <c r="H42" i="108"/>
</calcChain>
</file>

<file path=xl/sharedStrings.xml><?xml version="1.0" encoding="utf-8"?>
<sst xmlns="http://schemas.openxmlformats.org/spreadsheetml/2006/main" count="3506" uniqueCount="244">
  <si>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Hospital Confinement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</si>
  <si>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Observation Room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</si>
  <si>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Mental or Nervous Disorder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</si>
  <si>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Substance Use Disorder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</si>
  <si>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Emergency Room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</si>
  <si>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Skilled Nursing Facility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</si>
  <si>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Ambulance - Air/Ground/Water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</si>
  <si>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Appliance</t>
    </r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</si>
  <si>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Outpatient Surgery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</si>
  <si>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Outpatient Rehab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</si>
  <si>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X-Ray</t>
    </r>
  </si>
  <si>
    <r>
      <t>12.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Hospital Admission</t>
    </r>
  </si>
  <si>
    <r>
      <t>13.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Intensive Care Unit</t>
    </r>
  </si>
  <si>
    <r>
      <t>14.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Outpatient Diagnostic Exam</t>
    </r>
  </si>
  <si>
    <t>Day</t>
  </si>
  <si>
    <t>Benefit Amt</t>
  </si>
  <si>
    <t>all</t>
  </si>
  <si>
    <t>Issue Age</t>
  </si>
  <si>
    <t>Family Status</t>
  </si>
  <si>
    <t>IND</t>
  </si>
  <si>
    <t>5.      Emergency Room</t>
  </si>
  <si>
    <t>6.      Skilled Nursing Facility</t>
  </si>
  <si>
    <t>7.      Ambulance - Air/Ground/Water</t>
  </si>
  <si>
    <t>8.      Appliance</t>
  </si>
  <si>
    <t>9.      Outpatient Surgery</t>
  </si>
  <si>
    <t>10.   Outpatient Rehab</t>
  </si>
  <si>
    <t>11.   X-Ray</t>
  </si>
  <si>
    <t>12.      Hospital Admission</t>
  </si>
  <si>
    <t>14.      Outpatient Diagnostic Exam</t>
  </si>
  <si>
    <t>13.      Intensive Care Unit</t>
  </si>
  <si>
    <t>Benefit Amount</t>
  </si>
  <si>
    <t>Premium Rate</t>
  </si>
  <si>
    <t>Unit</t>
  </si>
  <si>
    <t>FAM</t>
  </si>
  <si>
    <t>CPL</t>
  </si>
  <si>
    <t>OPF</t>
  </si>
  <si>
    <t>Issue Age (Primary)</t>
  </si>
  <si>
    <t>Plan Level</t>
  </si>
  <si>
    <t>Core</t>
  </si>
  <si>
    <t>Preferred</t>
  </si>
  <si>
    <t>Premier</t>
  </si>
  <si>
    <t>HC Daily Benefit</t>
  </si>
  <si>
    <t>Rider</t>
  </si>
  <si>
    <t>Y=1 / N=0</t>
  </si>
  <si>
    <t>Threshold</t>
  </si>
  <si>
    <t>Riders</t>
  </si>
  <si>
    <t>Base Plan</t>
  </si>
  <si>
    <t>Annual Premium</t>
  </si>
  <si>
    <t>CSB SHL Hospital Indemity 2024</t>
  </si>
  <si>
    <t>Premium Calculator</t>
  </si>
  <si>
    <t>Inputs</t>
  </si>
  <si>
    <t>Calculator</t>
  </si>
  <si>
    <t>Total Annual Premium</t>
  </si>
  <si>
    <r>
      <t>15.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Ambulance - Air/Ground/Water</t>
    </r>
  </si>
  <si>
    <t>15.      Ambulance - Air/Ground/Water</t>
  </si>
  <si>
    <t>Note:</t>
  </si>
  <si>
    <t>Observation Room</t>
  </si>
  <si>
    <t>Observation</t>
  </si>
  <si>
    <r>
      <t>0.</t>
    </r>
    <r>
      <rPr>
        <sz val="11"/>
        <color theme="1"/>
        <rFont val="Calibri"/>
        <family val="2"/>
        <scheme val="minor"/>
      </rPr>
      <t>   State Minimum Hospital Confinement</t>
    </r>
  </si>
  <si>
    <t>0.   State Minimum Hospital Confinement</t>
  </si>
  <si>
    <t>days /calendar year</t>
  </si>
  <si>
    <t>State</t>
  </si>
  <si>
    <t>X</t>
  </si>
  <si>
    <t>Yes</t>
  </si>
  <si>
    <t>No</t>
  </si>
  <si>
    <t>Optional</t>
  </si>
  <si>
    <t>N/A</t>
  </si>
  <si>
    <t>Benefits</t>
  </si>
  <si>
    <t>Table of Contents</t>
  </si>
  <si>
    <t>Modal Factor</t>
  </si>
  <si>
    <t xml:space="preserve">Standard </t>
  </si>
  <si>
    <t xml:space="preserve">Credit Card </t>
  </si>
  <si>
    <t>Monthly</t>
  </si>
  <si>
    <t>Quarterly</t>
  </si>
  <si>
    <t>Semi-Annually</t>
  </si>
  <si>
    <t>Annually</t>
  </si>
  <si>
    <t>Biweekly (26 pay)</t>
  </si>
  <si>
    <t>Semi-monthly (24 pay)</t>
  </si>
  <si>
    <t>Ninthly (9 pay)</t>
  </si>
  <si>
    <t>Tenthly (10 pay)</t>
  </si>
  <si>
    <t>Thirteenthly (13 pay)</t>
  </si>
  <si>
    <t>1) Modal Factors</t>
  </si>
  <si>
    <t>2 days</t>
  </si>
  <si>
    <t>4 days</t>
  </si>
  <si>
    <r>
      <t>15.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Ambulance - Air/Ground/Water</t>
    </r>
  </si>
  <si>
    <r>
      <t>14.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Outpatient Diagnostic Exam</t>
    </r>
  </si>
  <si>
    <r>
      <t>13.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Intensive Care Unit</t>
    </r>
  </si>
  <si>
    <r>
      <t>12.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Hospital Admission</t>
    </r>
  </si>
  <si>
    <t>Table</t>
  </si>
  <si>
    <r>
      <t>11.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X-Ray</t>
    </r>
  </si>
  <si>
    <r>
      <t>10.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Outpatient Rehab</t>
    </r>
  </si>
  <si>
    <r>
      <t>9.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Outpatient Surgery</t>
    </r>
  </si>
  <si>
    <r>
      <t>8.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Appliance</t>
    </r>
  </si>
  <si>
    <r>
      <t>7.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Ambulance - Air/Ground/Water</t>
    </r>
  </si>
  <si>
    <r>
      <t>6.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Skilled Nursing Facility</t>
    </r>
  </si>
  <si>
    <r>
      <t>5.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Emergency Room</t>
    </r>
  </si>
  <si>
    <r>
      <t>4.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Substance Use Disorder</t>
    </r>
  </si>
  <si>
    <r>
      <t>3.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Mental or Nervous Disorder</t>
    </r>
  </si>
  <si>
    <t>Hospital Indemnity Insurance</t>
  </si>
  <si>
    <t>Loyal American Life Insurance Company</t>
  </si>
  <si>
    <t>Child</t>
  </si>
  <si>
    <t>Benefit Amt range</t>
  </si>
  <si>
    <t>per design</t>
  </si>
  <si>
    <t>Days of Coverage</t>
  </si>
  <si>
    <r>
      <t>11.</t>
    </r>
    <r>
      <rPr>
        <b/>
        <sz val="7"/>
        <color theme="1"/>
        <rFont val="Times New Roman"/>
        <family val="1"/>
      </rPr>
      <t xml:space="preserve">   </t>
    </r>
    <r>
      <rPr>
        <b/>
        <sz val="11"/>
        <color theme="1"/>
        <rFont val="Calibri"/>
        <family val="2"/>
        <scheme val="minor"/>
      </rPr>
      <t>X-Ray</t>
    </r>
  </si>
  <si>
    <r>
      <t>10.</t>
    </r>
    <r>
      <rPr>
        <b/>
        <sz val="7"/>
        <color theme="1"/>
        <rFont val="Times New Roman"/>
        <family val="1"/>
      </rPr>
      <t xml:space="preserve">   </t>
    </r>
    <r>
      <rPr>
        <b/>
        <sz val="11"/>
        <color theme="1"/>
        <rFont val="Calibri"/>
        <family val="2"/>
        <scheme val="minor"/>
      </rPr>
      <t>Outpatient Rehab</t>
    </r>
  </si>
  <si>
    <r>
      <t>9.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Outpatient Surgery</t>
    </r>
  </si>
  <si>
    <r>
      <t>8.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Appliance</t>
    </r>
  </si>
  <si>
    <r>
      <t>7.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Ambulance - Air/Ground/Water</t>
    </r>
  </si>
  <si>
    <r>
      <t>6.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Skilled Nursing Facility</t>
    </r>
  </si>
  <si>
    <r>
      <t>5.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Emergency Room</t>
    </r>
  </si>
  <si>
    <r>
      <t>4.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Substance Use Disorder</t>
    </r>
  </si>
  <si>
    <r>
      <t>3.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Mental or Nervous Disorder</t>
    </r>
  </si>
  <si>
    <r>
      <t>2.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Observation Room</t>
    </r>
  </si>
  <si>
    <r>
      <t>1.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Hospital Confinement</t>
    </r>
  </si>
  <si>
    <t>(except for state minimum required HC)</t>
  </si>
  <si>
    <t>Annual Premium Rates per $50 benefit</t>
  </si>
  <si>
    <r>
      <t>1.1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Hospital Confinement (Option 1)</t>
    </r>
  </si>
  <si>
    <r>
      <t>1.2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Hospital Confinement (Option 2 &lt; $300)</t>
    </r>
  </si>
  <si>
    <r>
      <t>1.3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Hospital Confinement (Option 2 &gt;= $300)</t>
    </r>
  </si>
  <si>
    <t>Rate per Unit</t>
  </si>
  <si>
    <r>
      <t>2.1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Observation Room (2 days for Core)</t>
    </r>
  </si>
  <si>
    <r>
      <t>2.2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Observation Room (4 days for Preferred and Premier)</t>
    </r>
  </si>
  <si>
    <t>TX</t>
  </si>
  <si>
    <t>Parameters &amp; Workings</t>
  </si>
  <si>
    <t>2.      Observation Room</t>
  </si>
  <si>
    <t>3.      Mental or Nervous Disorder</t>
  </si>
  <si>
    <t>4.      Substance Use Disorder</t>
  </si>
  <si>
    <t>1.      Hospital Confinement</t>
  </si>
  <si>
    <t>Annual Premium Rates per prescribed benefit amount</t>
  </si>
  <si>
    <t>Option 1</t>
  </si>
  <si>
    <t>Option 2 - below $300</t>
  </si>
  <si>
    <t>&lt; $300</t>
  </si>
  <si>
    <t>Option 2 - above or equal to $300</t>
  </si>
  <si>
    <t>&gt;= $300</t>
  </si>
  <si>
    <t>From System Table</t>
  </si>
  <si>
    <t>Base Annual Premium</t>
  </si>
  <si>
    <t>2) Calculation Example - calculator that shows total premium for a policy including all benefits and riders, by state</t>
  </si>
  <si>
    <t>3) Premium Rates Table</t>
  </si>
  <si>
    <t>Table Summary</t>
  </si>
  <si>
    <t>State Variation for Minimum Hospital Confinement</t>
  </si>
  <si>
    <t>0.   State Minimum Hospital Confinement (see below)</t>
  </si>
  <si>
    <t>FL</t>
  </si>
  <si>
    <t>For Observation Room, 2 per calendar year for "Core", 4 for "Preferred" or "Premier"</t>
  </si>
  <si>
    <t>Approved States</t>
  </si>
  <si>
    <t>NV</t>
  </si>
  <si>
    <t>GA</t>
  </si>
  <si>
    <t>WI</t>
  </si>
  <si>
    <t>WV</t>
  </si>
  <si>
    <t>WY</t>
  </si>
  <si>
    <t>DE</t>
  </si>
  <si>
    <t>NE</t>
  </si>
  <si>
    <t>AL</t>
  </si>
  <si>
    <t>AR</t>
  </si>
  <si>
    <t>LA</t>
  </si>
  <si>
    <t>OK</t>
  </si>
  <si>
    <t>AK</t>
  </si>
  <si>
    <t>HI</t>
  </si>
  <si>
    <t>(if Cell D12 = 1, Hospital Admission rider is not avaliable)</t>
  </si>
  <si>
    <t>(if Cell D12 = 1, ICU rider is not avaliable)</t>
  </si>
  <si>
    <t>PA</t>
  </si>
  <si>
    <t>ME</t>
  </si>
  <si>
    <t>ND</t>
  </si>
  <si>
    <t>States</t>
  </si>
  <si>
    <t>Rates</t>
  </si>
  <si>
    <t>DOI Approval Date</t>
  </si>
  <si>
    <t>Remarks</t>
  </si>
  <si>
    <t>AZ</t>
  </si>
  <si>
    <t>CO</t>
  </si>
  <si>
    <t>CT</t>
  </si>
  <si>
    <t>DC</t>
  </si>
  <si>
    <t>IL</t>
  </si>
  <si>
    <t>KS</t>
  </si>
  <si>
    <t>KY</t>
  </si>
  <si>
    <t>MN</t>
  </si>
  <si>
    <t>MO</t>
  </si>
  <si>
    <t>RI</t>
  </si>
  <si>
    <t>SC</t>
  </si>
  <si>
    <t>SD</t>
  </si>
  <si>
    <t>TN</t>
  </si>
  <si>
    <t>50</t>
  </si>
  <si>
    <t>55</t>
  </si>
  <si>
    <t>60</t>
  </si>
  <si>
    <t>The following benefits are not allowed in KS: 8. Appliance, 10. Outpatient Rehab, 14. ODI Rider</t>
  </si>
  <si>
    <t>The following benefits are not allowed in CT: 8. Appliance, 2. Observation Room, 10. Outpatient Rehab, 9. Outpatient Surgical, 11. X-Ray Benefit, 14. ODI Rider</t>
  </si>
  <si>
    <t>Parameters</t>
  </si>
  <si>
    <t>FOR AGENT/BROKER USE ONLY. DO NOT DISTRIBUTE.</t>
  </si>
  <si>
    <t>Supplemental Health and Life Insurance
Insured by Loyal American Life Insurance Company</t>
  </si>
  <si>
    <t>Customer Input</t>
  </si>
  <si>
    <t>Hospital Confinement Benefit</t>
  </si>
  <si>
    <t>Individual</t>
  </si>
  <si>
    <t>One Parent Family</t>
  </si>
  <si>
    <t>Couple</t>
  </si>
  <si>
    <t>Guaranteed issue is available on the Choice Core, Option 2, $100–$400 per day for days 3, 5, 7, 10 plans with no riders. The primary applicant must be the oldest applicant and age 64–70; their spouse and children qualify as guaranteed issue.</t>
  </si>
  <si>
    <t>Total Monthly Premium</t>
  </si>
  <si>
    <t>Select an amount between $50-$500 in $50 increments.</t>
  </si>
  <si>
    <t>Select an amount between $50-$400 in $50 increments.</t>
  </si>
  <si>
    <t xml:space="preserve">Hospital Confinement Days </t>
  </si>
  <si>
    <t>Monthly Premium</t>
  </si>
  <si>
    <r>
      <t>Observation Room</t>
    </r>
    <r>
      <rPr>
        <sz val="14"/>
        <color theme="1"/>
        <rFont val="Verdana"/>
        <family val="2"/>
      </rPr>
      <t xml:space="preserve"> (days per calendar year)</t>
    </r>
  </si>
  <si>
    <t>Optional Riders</t>
  </si>
  <si>
    <t>Hospital Admission</t>
  </si>
  <si>
    <t>Intensive Care Unit</t>
  </si>
  <si>
    <t>Outpatient Diagnostic Exam</t>
  </si>
  <si>
    <t>Ambulance - Air/Ground/Water</t>
  </si>
  <si>
    <t>Hospital Confinement</t>
  </si>
  <si>
    <t>Mental Health Confinement</t>
  </si>
  <si>
    <t>Substance Use Confinement</t>
  </si>
  <si>
    <t>Skilled Nursing Facility</t>
  </si>
  <si>
    <t>Appliance</t>
  </si>
  <si>
    <t>Outpatient Surgical Procedure</t>
  </si>
  <si>
    <t>X-Ray Imaging</t>
  </si>
  <si>
    <t>Premium</t>
  </si>
  <si>
    <t>Emergency Room Treatment</t>
  </si>
  <si>
    <t>NC</t>
  </si>
  <si>
    <t>MI</t>
  </si>
  <si>
    <t>MS</t>
  </si>
  <si>
    <t>Core Plan Benefits</t>
  </si>
  <si>
    <t>Preferred Plan Benefits</t>
  </si>
  <si>
    <t>Premium Plan Benefits</t>
  </si>
  <si>
    <t>MD</t>
  </si>
  <si>
    <t>OH</t>
  </si>
  <si>
    <t>Different rate tables for riders</t>
  </si>
  <si>
    <t>IA</t>
  </si>
  <si>
    <t>ID</t>
  </si>
  <si>
    <t>NH</t>
  </si>
  <si>
    <t>UT</t>
  </si>
  <si>
    <t>VA</t>
  </si>
  <si>
    <t>VT</t>
  </si>
  <si>
    <t>Benefits NOT AVAILABLE: Ambulance, Appliance, ER, Outpatient Rehab, Outpatient Surgical, X-Ray</t>
  </si>
  <si>
    <t>SNF is not available</t>
  </si>
  <si>
    <t>Caution: ER, SNF are fixed rate with unit calculation</t>
  </si>
  <si>
    <t>CA</t>
  </si>
  <si>
    <t>IN</t>
  </si>
  <si>
    <t>OR</t>
  </si>
  <si>
    <t>WA</t>
  </si>
  <si>
    <t xml:space="preserve">Family </t>
  </si>
  <si>
    <t>Green cells require manual input.</t>
  </si>
  <si>
    <r>
      <rPr>
        <sz val="24"/>
        <color rgb="FF9E28B5"/>
        <rFont val="Georgia Bold"/>
      </rPr>
      <t>HealthSpring</t>
    </r>
    <r>
      <rPr>
        <vertAlign val="superscript"/>
        <sz val="24"/>
        <color rgb="FF9E28B5"/>
        <rFont val="Georgia Bold"/>
      </rPr>
      <t>SM</t>
    </r>
    <r>
      <rPr>
        <sz val="24"/>
        <color rgb="FF9E28B5"/>
        <rFont val="Georgia Bold"/>
      </rPr>
      <t xml:space="preserve"> Choice Hospital Indemnity</t>
    </r>
  </si>
  <si>
    <t>Off-white cells include a drop-down list to choose from.</t>
  </si>
  <si>
    <r>
      <t>State Minimum Hospital Confinement</t>
    </r>
    <r>
      <rPr>
        <sz val="14"/>
        <color rgb="FF1F1647"/>
        <rFont val="Verdana"/>
        <family val="2"/>
      </rPr>
      <t xml:space="preserve"> (CA, FL, ID, NH, TX)</t>
    </r>
  </si>
  <si>
    <r>
      <t>Issue Age</t>
    </r>
    <r>
      <rPr>
        <sz val="14"/>
        <color rgb="FF1F1647"/>
        <rFont val="Verdana"/>
        <family val="2"/>
      </rPr>
      <t xml:space="preserve"> (Primary)</t>
    </r>
  </si>
  <si>
    <r>
      <t xml:space="preserve">Rates as of 01-25-26. </t>
    </r>
    <r>
      <rPr>
        <b/>
        <u/>
        <sz val="16"/>
        <color rgb="FF9E28B5"/>
        <rFont val="Verdana Bold"/>
      </rPr>
      <t>Click here</t>
    </r>
    <r>
      <rPr>
        <sz val="16"/>
        <color theme="1"/>
        <rFont val="Verdana Bold"/>
      </rPr>
      <t xml:space="preserve"> for updates.</t>
    </r>
  </si>
  <si>
    <t>5003245 01/25/26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</si>
</sst>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_);[Red]\(&quot;$&quot;#,##0.0\)"/>
    <numFmt numFmtId="165" formatCode="0.00000000"/>
    <numFmt numFmtId="166" formatCode="&quot;$&quot;#,##0.00"/>
  </numFmts>
  <fonts count="46">
    <font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333333"/>
      <name val="Verdana Bold"/>
    </font>
    <font>
      <sz val="12"/>
      <color theme="1"/>
      <name val="Verdana"/>
      <family val="2"/>
    </font>
    <font>
      <sz val="24"/>
      <color rgb="FF0033FF"/>
      <name val="Georgia Bold"/>
    </font>
    <font>
      <b/>
      <sz val="14"/>
      <color theme="0"/>
      <name val="Verdana Bold"/>
    </font>
    <font>
      <b/>
      <sz val="12"/>
      <color theme="1"/>
      <name val="Verdana"/>
      <family val="2"/>
    </font>
    <font>
      <b/>
      <u/>
      <sz val="12"/>
      <color theme="1"/>
      <name val="Verdana"/>
      <family val="2"/>
    </font>
    <font>
      <b/>
      <sz val="14"/>
      <color rgb="FF0033FF"/>
      <name val="Verdana"/>
      <family val="2"/>
    </font>
    <font>
      <sz val="14"/>
      <color rgb="FF0033FF"/>
      <name val="Verdana"/>
      <family val="2"/>
    </font>
    <font>
      <sz val="16"/>
      <color rgb="FF0033FF"/>
      <name val="Verdana"/>
      <family val="2"/>
    </font>
    <font>
      <b/>
      <sz val="16"/>
      <color rgb="FF0033FF"/>
      <name val="Verdana"/>
      <family val="2"/>
    </font>
    <font>
      <sz val="14"/>
      <color theme="1"/>
      <name val="Verdana"/>
      <family val="2"/>
    </font>
    <font>
      <b/>
      <sz val="14"/>
      <color theme="1"/>
      <name val="Verdana"/>
      <family val="2"/>
    </font>
    <font>
      <b/>
      <sz val="18"/>
      <color theme="0"/>
      <name val="Verdana Bold"/>
    </font>
    <font>
      <sz val="14"/>
      <color rgb="FF00B050"/>
      <name val="Verdana"/>
      <family val="2"/>
    </font>
    <font>
      <sz val="16"/>
      <color theme="1"/>
      <name val="Verdana Bold"/>
    </font>
    <font>
      <sz val="24"/>
      <color rgb="FF9E28B5"/>
      <name val="Georgia Bold"/>
    </font>
    <font>
      <vertAlign val="superscript"/>
      <sz val="24"/>
      <color rgb="FF9E28B5"/>
      <name val="Georgia Bold"/>
    </font>
    <font>
      <b/>
      <sz val="14"/>
      <color rgb="FF1F1647"/>
      <name val="Verdana"/>
      <family val="2"/>
    </font>
    <font>
      <sz val="14"/>
      <color rgb="FF006938"/>
      <name val="Verdana"/>
      <family val="2"/>
    </font>
    <font>
      <b/>
      <sz val="14"/>
      <color rgb="FF006938"/>
      <name val="Verdana"/>
      <family val="2"/>
    </font>
    <font>
      <sz val="14"/>
      <color theme="0"/>
      <name val="Verdana"/>
      <family val="2"/>
    </font>
    <font>
      <sz val="14"/>
      <color rgb="FF1F1647"/>
      <name val="Verdana"/>
      <family val="2"/>
    </font>
    <font>
      <u/>
      <sz val="11"/>
      <color rgb="FF9E28B5"/>
      <name val="Calibri"/>
      <family val="2"/>
      <scheme val="minor"/>
    </font>
    <font>
      <b/>
      <u/>
      <sz val="16"/>
      <color rgb="FF9E28B5"/>
      <name val="Verdana Bold"/>
    </font>
    <font>
      <b/>
      <sz val="20"/>
      <color rgb="FF1F1647"/>
      <name val="Verdana Bold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E28B5"/>
        <bgColor indexed="64"/>
      </patternFill>
    </fill>
    <fill>
      <patternFill patternType="solid">
        <fgColor rgb="FFFFE1A1"/>
        <bgColor indexed="64"/>
      </patternFill>
    </fill>
    <fill>
      <patternFill patternType="solid">
        <fgColor rgb="FFE8E7D9"/>
        <bgColor indexed="64"/>
      </patternFill>
    </fill>
    <fill>
      <patternFill patternType="solid">
        <fgColor rgb="FF006938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 indent="2"/>
    </xf>
    <xf numFmtId="6" fontId="0" fillId="0" borderId="0" xfId="0" applyNumberFormat="1"/>
    <xf numFmtId="43" fontId="0" fillId="0" borderId="0" xfId="1" applyFont="1"/>
    <xf numFmtId="164" fontId="0" fillId="0" borderId="0" xfId="0" applyNumberFormat="1"/>
    <xf numFmtId="6" fontId="0" fillId="0" borderId="0" xfId="0" applyNumberFormat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3" fontId="3" fillId="0" borderId="1" xfId="0" applyNumberFormat="1" applyFont="1" applyBorder="1"/>
    <xf numFmtId="0" fontId="3" fillId="0" borderId="0" xfId="0" applyFont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4" fillId="0" borderId="0" xfId="0" applyFont="1"/>
    <xf numFmtId="0" fontId="4" fillId="3" borderId="0" xfId="0" applyFont="1" applyFill="1" applyAlignment="1">
      <alignment horizontal="left" vertical="center" wrapText="1" indent="2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1" fillId="3" borderId="0" xfId="0" applyFont="1" applyFill="1"/>
    <xf numFmtId="0" fontId="3" fillId="0" borderId="0" xfId="0" applyFont="1" applyAlignment="1">
      <alignment horizontal="right"/>
    </xf>
    <xf numFmtId="43" fontId="0" fillId="0" borderId="0" xfId="0" applyNumberForma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justify" vertical="center"/>
    </xf>
    <xf numFmtId="165" fontId="13" fillId="0" borderId="0" xfId="0" applyNumberFormat="1" applyFont="1"/>
    <xf numFmtId="0" fontId="13" fillId="0" borderId="0" xfId="0" applyFont="1"/>
    <xf numFmtId="0" fontId="6" fillId="0" borderId="0" xfId="0" applyFont="1"/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vertical="top" wrapText="1"/>
    </xf>
    <xf numFmtId="0" fontId="17" fillId="0" borderId="0" xfId="0" applyFont="1"/>
    <xf numFmtId="0" fontId="18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0" fillId="0" borderId="4" xfId="0" applyBorder="1"/>
    <xf numFmtId="0" fontId="0" fillId="0" borderId="3" xfId="0" applyBorder="1"/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3" applyFont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5" xfId="2" applyFont="1" applyBorder="1" applyAlignment="1">
      <alignment horizontal="left" vertical="center"/>
    </xf>
    <xf numFmtId="1" fontId="20" fillId="0" borderId="0" xfId="2" applyNumberFormat="1" applyFont="1" applyAlignment="1">
      <alignment horizontal="center" vertic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19" fillId="0" borderId="0" xfId="0" quotePrefix="1" applyFont="1" applyAlignment="1">
      <alignment horizontal="center"/>
    </xf>
    <xf numFmtId="0" fontId="0" fillId="0" borderId="0" xfId="0" applyAlignment="1">
      <alignment vertical="center"/>
    </xf>
    <xf numFmtId="43" fontId="22" fillId="4" borderId="0" xfId="1" applyFont="1" applyFill="1" applyBorder="1"/>
    <xf numFmtId="0" fontId="21" fillId="6" borderId="0" xfId="0" applyFont="1" applyFill="1" applyAlignment="1">
      <alignment vertical="center"/>
    </xf>
    <xf numFmtId="0" fontId="0" fillId="6" borderId="0" xfId="0" applyFill="1"/>
    <xf numFmtId="0" fontId="4" fillId="6" borderId="0" xfId="0" applyFont="1" applyFill="1"/>
    <xf numFmtId="0" fontId="3" fillId="6" borderId="0" xfId="0" applyFont="1" applyFill="1" applyAlignment="1">
      <alignment horizontal="center" vertical="center" wrapText="1"/>
    </xf>
    <xf numFmtId="0" fontId="22" fillId="6" borderId="0" xfId="0" applyFont="1" applyFill="1" applyAlignment="1">
      <alignment horizontal="center"/>
    </xf>
    <xf numFmtId="0" fontId="22" fillId="6" borderId="0" xfId="0" applyFont="1" applyFill="1" applyAlignment="1">
      <alignment horizontal="left" vertical="center" wrapText="1" indent="2"/>
    </xf>
    <xf numFmtId="43" fontId="22" fillId="6" borderId="0" xfId="1" applyFont="1" applyFill="1"/>
    <xf numFmtId="0" fontId="22" fillId="6" borderId="0" xfId="0" applyFont="1" applyFill="1"/>
    <xf numFmtId="43" fontId="22" fillId="6" borderId="0" xfId="1" applyFont="1" applyFill="1" applyBorder="1"/>
    <xf numFmtId="0" fontId="22" fillId="6" borderId="0" xfId="0" applyFont="1" applyFill="1" applyAlignment="1">
      <alignment horizontal="center" vertical="center"/>
    </xf>
    <xf numFmtId="0" fontId="22" fillId="6" borderId="0" xfId="0" applyFont="1" applyFill="1" applyAlignment="1">
      <alignment vertical="center"/>
    </xf>
    <xf numFmtId="0" fontId="27" fillId="6" borderId="0" xfId="0" applyFont="1" applyFill="1" applyAlignment="1">
      <alignment horizontal="right" vertical="center"/>
    </xf>
    <xf numFmtId="0" fontId="28" fillId="6" borderId="0" xfId="0" applyFont="1" applyFill="1" applyAlignment="1">
      <alignment vertical="center"/>
    </xf>
    <xf numFmtId="43" fontId="27" fillId="6" borderId="0" xfId="0" applyNumberFormat="1" applyFont="1" applyFill="1" applyAlignment="1">
      <alignment vertical="center"/>
    </xf>
    <xf numFmtId="0" fontId="26" fillId="6" borderId="0" xfId="0" applyFont="1" applyFill="1" applyAlignment="1">
      <alignment horizontal="center"/>
    </xf>
    <xf numFmtId="0" fontId="29" fillId="6" borderId="0" xfId="0" applyFont="1" applyFill="1" applyAlignment="1">
      <alignment vertical="center"/>
    </xf>
    <xf numFmtId="0" fontId="30" fillId="6" borderId="0" xfId="0" applyFont="1" applyFill="1" applyAlignment="1">
      <alignment horizontal="right" vertical="center"/>
    </xf>
    <xf numFmtId="0" fontId="29" fillId="6" borderId="0" xfId="0" applyFont="1" applyFill="1" applyAlignment="1">
      <alignment horizontal="center" vertical="center"/>
    </xf>
    <xf numFmtId="43" fontId="30" fillId="6" borderId="0" xfId="0" applyNumberFormat="1" applyFont="1" applyFill="1" applyAlignment="1">
      <alignment vertical="center"/>
    </xf>
    <xf numFmtId="0" fontId="0" fillId="6" borderId="0" xfId="0" applyFill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1" fillId="0" borderId="0" xfId="0" applyFont="1" applyAlignment="1">
      <alignment horizontal="center" vertical="center"/>
    </xf>
    <xf numFmtId="0" fontId="4" fillId="0" borderId="10" xfId="0" applyFont="1" applyBorder="1"/>
    <xf numFmtId="0" fontId="3" fillId="0" borderId="10" xfId="0" applyFont="1" applyBorder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0" fontId="25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43" fontId="22" fillId="4" borderId="0" xfId="1" applyFont="1" applyFill="1" applyBorder="1" applyAlignment="1">
      <alignment vertical="center"/>
    </xf>
    <xf numFmtId="0" fontId="22" fillId="4" borderId="0" xfId="0" applyFont="1" applyFill="1" applyAlignment="1">
      <alignment horizontal="center"/>
    </xf>
    <xf numFmtId="0" fontId="0" fillId="0" borderId="11" xfId="0" applyBorder="1"/>
    <xf numFmtId="0" fontId="0" fillId="0" borderId="12" xfId="0" applyBorder="1"/>
    <xf numFmtId="0" fontId="24" fillId="4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22" fillId="4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31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 indent="2"/>
    </xf>
    <xf numFmtId="0" fontId="32" fillId="0" borderId="5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/>
    </xf>
    <xf numFmtId="0" fontId="31" fillId="4" borderId="5" xfId="0" applyFont="1" applyFill="1" applyBorder="1" applyAlignment="1">
      <alignment horizontal="center" vertical="center"/>
    </xf>
    <xf numFmtId="166" fontId="31" fillId="4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" fontId="20" fillId="5" borderId="0" xfId="2" applyNumberFormat="1" applyFont="1" applyFill="1" applyAlignment="1">
      <alignment horizontal="center" vertical="center"/>
    </xf>
    <xf numFmtId="0" fontId="0" fillId="0" borderId="10" xfId="0" applyBorder="1" applyAlignment="1">
      <alignment horizontal="right" indent="3"/>
    </xf>
    <xf numFmtId="0" fontId="8" fillId="0" borderId="0" xfId="2" applyFont="1" applyAlignment="1">
      <alignment horizontal="right" vertical="center" indent="3"/>
    </xf>
    <xf numFmtId="0" fontId="0" fillId="6" borderId="0" xfId="0" applyFill="1" applyAlignment="1">
      <alignment horizontal="right" indent="3"/>
    </xf>
    <xf numFmtId="0" fontId="0" fillId="0" borderId="0" xfId="0" applyAlignment="1">
      <alignment horizontal="right" indent="3"/>
    </xf>
    <xf numFmtId="0" fontId="0" fillId="6" borderId="0" xfId="0" applyFill="1" applyAlignment="1">
      <alignment horizontal="left" vertical="center" indent="2"/>
    </xf>
    <xf numFmtId="0" fontId="22" fillId="4" borderId="0" xfId="0" applyFont="1" applyFill="1" applyAlignment="1">
      <alignment horizontal="left" vertical="center" indent="2"/>
    </xf>
    <xf numFmtId="43" fontId="22" fillId="4" borderId="0" xfId="1" applyFont="1" applyFill="1" applyAlignment="1">
      <alignment horizontal="left" vertical="center" indent="2"/>
    </xf>
    <xf numFmtId="0" fontId="31" fillId="4" borderId="0" xfId="0" applyFont="1" applyFill="1" applyAlignment="1">
      <alignment horizontal="left" vertical="center" indent="2"/>
    </xf>
    <xf numFmtId="43" fontId="27" fillId="4" borderId="0" xfId="0" applyNumberFormat="1" applyFont="1" applyFill="1" applyAlignment="1">
      <alignment horizontal="left" vertical="center" indent="2"/>
    </xf>
    <xf numFmtId="0" fontId="34" fillId="4" borderId="0" xfId="0" applyFont="1" applyFill="1" applyAlignment="1">
      <alignment vertical="center" wrapText="1"/>
    </xf>
    <xf numFmtId="0" fontId="38" fillId="0" borderId="14" xfId="0" applyFont="1" applyBorder="1" applyAlignment="1">
      <alignment horizontal="center" vertical="center"/>
    </xf>
    <xf numFmtId="7" fontId="38" fillId="4" borderId="14" xfId="0" applyNumberFormat="1" applyFont="1" applyFill="1" applyBorder="1" applyAlignment="1">
      <alignment horizontal="center" vertical="center"/>
    </xf>
    <xf numFmtId="0" fontId="31" fillId="9" borderId="5" xfId="0" applyFont="1" applyFill="1" applyBorder="1" applyAlignment="1" applyProtection="1">
      <alignment horizontal="center" vertical="center"/>
      <protection locked="0"/>
    </xf>
    <xf numFmtId="0" fontId="31" fillId="9" borderId="3" xfId="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10" borderId="5" xfId="0" applyFont="1" applyFill="1" applyBorder="1" applyAlignment="1" applyProtection="1">
      <alignment horizontal="center" vertical="center"/>
      <protection locked="0"/>
    </xf>
    <xf numFmtId="166" fontId="31" fillId="9" borderId="5" xfId="0" applyNumberFormat="1" applyFont="1" applyFill="1" applyBorder="1" applyAlignment="1" applyProtection="1">
      <alignment horizontal="center" vertical="center"/>
      <protection locked="0"/>
    </xf>
    <xf numFmtId="166" fontId="31" fillId="9" borderId="3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5" xfId="0" applyFont="1" applyBorder="1" applyAlignment="1">
      <alignment horizontal="left" vertical="center"/>
    </xf>
    <xf numFmtId="7" fontId="42" fillId="0" borderId="5" xfId="1" applyNumberFormat="1" applyFont="1" applyBorder="1" applyAlignment="1">
      <alignment horizontal="center" vertical="center"/>
    </xf>
    <xf numFmtId="0" fontId="38" fillId="0" borderId="3" xfId="0" applyFont="1" applyBorder="1" applyAlignment="1">
      <alignment horizontal="left" vertical="center" wrapText="1"/>
    </xf>
    <xf numFmtId="7" fontId="42" fillId="0" borderId="3" xfId="1" applyNumberFormat="1" applyFont="1" applyBorder="1" applyAlignment="1">
      <alignment horizontal="center" vertical="center"/>
    </xf>
    <xf numFmtId="7" fontId="42" fillId="0" borderId="0" xfId="1" applyNumberFormat="1" applyFont="1" applyBorder="1" applyAlignment="1">
      <alignment horizontal="center" vertical="center"/>
    </xf>
    <xf numFmtId="166" fontId="42" fillId="0" borderId="0" xfId="0" applyNumberFormat="1" applyFont="1" applyAlignment="1">
      <alignment horizontal="center" vertical="center"/>
    </xf>
    <xf numFmtId="0" fontId="38" fillId="0" borderId="5" xfId="0" applyFont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 vertical="center" wrapText="1"/>
    </xf>
    <xf numFmtId="0" fontId="38" fillId="8" borderId="14" xfId="0" applyFont="1" applyFill="1" applyBorder="1" applyAlignment="1">
      <alignment horizontal="center" vertical="center" wrapText="1"/>
    </xf>
    <xf numFmtId="7" fontId="38" fillId="8" borderId="14" xfId="0" applyNumberFormat="1" applyFont="1" applyFill="1" applyBorder="1" applyAlignment="1">
      <alignment horizontal="center" vertical="center"/>
    </xf>
    <xf numFmtId="0" fontId="42" fillId="9" borderId="5" xfId="0" applyFont="1" applyFill="1" applyBorder="1" applyAlignment="1" applyProtection="1">
      <alignment horizontal="center" vertical="center"/>
      <protection locked="0"/>
    </xf>
    <xf numFmtId="0" fontId="38" fillId="0" borderId="3" xfId="0" applyFont="1" applyBorder="1" applyAlignment="1">
      <alignment horizontal="left" vertical="center"/>
    </xf>
    <xf numFmtId="0" fontId="42" fillId="9" borderId="3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left" vertical="center"/>
    </xf>
    <xf numFmtId="166" fontId="42" fillId="9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22" fillId="4" borderId="0" xfId="0" applyFont="1" applyFill="1" applyAlignment="1">
      <alignment horizontal="left" vertical="center" indent="2"/>
    </xf>
    <xf numFmtId="0" fontId="38" fillId="0" borderId="6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 wrapText="1" indent="3"/>
    </xf>
    <xf numFmtId="0" fontId="3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5" fillId="0" borderId="0" xfId="4" applyFont="1" applyAlignment="1">
      <alignment horizontal="center" vertical="center"/>
    </xf>
    <xf numFmtId="0" fontId="43" fillId="0" borderId="0" xfId="4" applyAlignment="1">
      <alignment horizontal="center" vertical="center"/>
    </xf>
    <xf numFmtId="0" fontId="31" fillId="0" borderId="0" xfId="0" applyFont="1" applyAlignment="1">
      <alignment horizontal="left" vertical="center"/>
    </xf>
    <xf numFmtId="7" fontId="38" fillId="8" borderId="6" xfId="0" applyNumberFormat="1" applyFont="1" applyFill="1" applyBorder="1" applyAlignment="1">
      <alignment horizontal="center" vertical="center"/>
    </xf>
    <xf numFmtId="7" fontId="38" fillId="8" borderId="7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8" fillId="8" borderId="6" xfId="0" applyFont="1" applyFill="1" applyBorder="1" applyAlignment="1">
      <alignment horizontal="center" vertical="center" wrapText="1"/>
    </xf>
    <xf numFmtId="0" fontId="38" fillId="8" borderId="7" xfId="0" applyFont="1" applyFill="1" applyBorder="1" applyAlignment="1">
      <alignment horizontal="center" vertical="center" wrapText="1"/>
    </xf>
    <xf numFmtId="0" fontId="38" fillId="8" borderId="7" xfId="0" applyFont="1" applyFill="1" applyBorder="1" applyAlignment="1">
      <alignment horizontal="center" vertical="center"/>
    </xf>
    <xf numFmtId="7" fontId="38" fillId="0" borderId="13" xfId="0" applyNumberFormat="1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4" borderId="13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8" borderId="6" xfId="0" applyFont="1" applyFill="1" applyBorder="1" applyAlignment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31" fillId="9" borderId="0" xfId="0" applyFont="1" applyFill="1" applyAlignment="1">
      <alignment horizontal="left" vertical="center"/>
    </xf>
    <xf numFmtId="0" fontId="41" fillId="10" borderId="0" xfId="0" applyFont="1" applyFill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 wrapText="1"/>
    </xf>
    <xf numFmtId="0" fontId="39" fillId="4" borderId="0" xfId="0" applyFont="1" applyFill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5">
    <cellStyle name="Comma" xfId="1" builtinId="3"/>
    <cellStyle name="Currency" xfId="3" builtinId="4"/>
    <cellStyle name="Hyperlink" xfId="4" builtinId="8" customBuiltin="1"/>
    <cellStyle name="Normal" xfId="0" builtinId="0"/>
    <cellStyle name="Normal 4" xfId="2" xr:uid="{D65F05A2-B5F2-4676-8A8A-CE04DB8D1115}"/>
  </cellStyles>
  <dxfs count="0"/>
  <tableStyles count="0" defaultTableStyle="TableStyleMedium2" defaultPivotStyle="PivotStyleLight16"/>
  <colors>
    <mruColors>
      <color rgb="FF1F1647"/>
      <color rgb="FF9E28B5"/>
      <color rgb="FFE8E7D9"/>
      <color rgb="FF006938"/>
      <color rgb="FFFFE1A1"/>
      <color rgb="FFEEF0A4"/>
      <color rgb="FF0033FF"/>
      <color rgb="FF1100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theme" Target="theme/theme1.xml"/><Relationship Id="rId146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313764</xdr:colOff>
      <xdr:row>12</xdr:row>
      <xdr:rowOff>0</xdr:rowOff>
    </xdr:from>
    <xdr:to>
      <xdr:col>19</xdr:col>
      <xdr:colOff>0</xdr:colOff>
      <xdr:row>49</xdr:row>
      <xdr:rowOff>131197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8962AB-FFC9-4D94-D969-182D5B2CE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92235" y="2386534"/>
          <a:ext cx="7171765" cy="6757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331259</xdr:rowOff>
    </xdr:from>
    <xdr:to>
      <xdr:col>3</xdr:col>
      <xdr:colOff>3794125</xdr:colOff>
      <xdr:row>2</xdr:row>
      <xdr:rowOff>34926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145D69-6AC0-2990-E388-FC0B8C954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331259"/>
          <a:ext cx="3841750" cy="640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sb.welcometocigna.com/choice-hospital-indemnit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80B06-C4AA-41B0-93F9-2F5AE8DE85D9}">
  <sheetPr codeName="Sheet1"/>
  <dimension ref="A1:T108"/>
  <sheetViews>
    <sheetView showGridLines="0" zoomScale="85" zoomScaleNormal="85" workbookViewId="0"/>
  </sheetViews>
  <sheetFormatPr baseColWidth="10" defaultColWidth="8.83203125" defaultRowHeight="15"/>
  <cols>
    <col min="2" max="2" width="12.1640625" customWidth="1"/>
    <col min="3" max="3" width="8.83203125" style="1"/>
    <col min="4" max="4" width="54" bestFit="1" customWidth="1"/>
    <col min="5" max="5" width="15.6640625" style="1" customWidth="1"/>
    <col min="10" max="10" width="13.1640625" customWidth="1"/>
    <col min="11" max="11" width="24.83203125" customWidth="1"/>
  </cols>
  <sheetData>
    <row r="1" spans="1:6">
      <c r="A1" s="32" t="s">
        <v>99</v>
      </c>
      <c r="B1" s="32"/>
      <c r="C1" s="32"/>
      <c r="D1" s="32"/>
    </row>
    <row r="2" spans="1:6">
      <c r="A2" s="32" t="s">
        <v>98</v>
      </c>
      <c r="B2" s="32"/>
      <c r="C2" s="32"/>
      <c r="D2" s="32"/>
    </row>
    <row r="3" spans="1:6">
      <c r="A3" s="1"/>
      <c r="B3" s="1"/>
      <c r="D3" s="1"/>
    </row>
    <row r="4" spans="1:6">
      <c r="A4" s="1"/>
      <c r="B4" s="1"/>
      <c r="D4" s="1"/>
    </row>
    <row r="5" spans="1:6">
      <c r="A5" s="1"/>
      <c r="B5" s="1"/>
      <c r="D5" s="1"/>
    </row>
    <row r="6" spans="1:6">
      <c r="A6" s="1"/>
      <c r="B6" s="1"/>
    </row>
    <row r="7" spans="1:6">
      <c r="B7" s="27"/>
      <c r="C7" s="27"/>
      <c r="D7" s="27"/>
      <c r="E7" s="8"/>
      <c r="F7" s="27"/>
    </row>
    <row r="8" spans="1:6">
      <c r="C8" s="146"/>
      <c r="D8" s="146"/>
      <c r="E8" s="146"/>
      <c r="F8" s="146"/>
    </row>
    <row r="9" spans="1:6">
      <c r="B9" s="27" t="s">
        <v>68</v>
      </c>
      <c r="C9"/>
      <c r="E9"/>
    </row>
    <row r="10" spans="1:6">
      <c r="C10"/>
      <c r="E10"/>
    </row>
    <row r="11" spans="1:6">
      <c r="B11" t="s">
        <v>81</v>
      </c>
      <c r="C11"/>
      <c r="E11"/>
    </row>
    <row r="12" spans="1:6">
      <c r="B12" t="s">
        <v>137</v>
      </c>
      <c r="C12"/>
      <c r="E12"/>
    </row>
    <row r="13" spans="1:6">
      <c r="B13" t="s">
        <v>138</v>
      </c>
      <c r="C13"/>
      <c r="E13"/>
    </row>
    <row r="14" spans="1:6">
      <c r="C14"/>
      <c r="E14"/>
    </row>
    <row r="15" spans="1:6">
      <c r="B15" s="27" t="s">
        <v>139</v>
      </c>
      <c r="C15"/>
      <c r="E15"/>
    </row>
    <row r="16" spans="1:6">
      <c r="C16"/>
      <c r="E16"/>
    </row>
    <row r="17" spans="2:20">
      <c r="B17" s="30" t="s">
        <v>46</v>
      </c>
      <c r="C17" s="30"/>
      <c r="D17" s="30"/>
      <c r="E17" s="39"/>
      <c r="F17" s="30"/>
    </row>
    <row r="19" spans="2:20" s="43" customFormat="1" ht="16">
      <c r="B19" s="44"/>
      <c r="C19" s="44" t="s">
        <v>88</v>
      </c>
      <c r="D19" s="44" t="s">
        <v>67</v>
      </c>
      <c r="E19" s="44" t="s">
        <v>120</v>
      </c>
      <c r="G19" s="45" t="s">
        <v>38</v>
      </c>
      <c r="H19" s="45" t="s">
        <v>39</v>
      </c>
      <c r="I19" s="45" t="s">
        <v>40</v>
      </c>
      <c r="J19"/>
      <c r="K19"/>
      <c r="L19"/>
      <c r="M19"/>
      <c r="N19"/>
    </row>
    <row r="20" spans="2:20">
      <c r="B20" s="13"/>
      <c r="C20" s="13"/>
      <c r="D20" s="13"/>
    </row>
    <row r="21" spans="2:20" ht="16">
      <c r="B21" s="1"/>
      <c r="C21" s="1">
        <v>0</v>
      </c>
      <c r="D21" s="2" t="s">
        <v>141</v>
      </c>
      <c r="E21" s="1" t="s">
        <v>64</v>
      </c>
      <c r="G21" s="1" t="s">
        <v>62</v>
      </c>
      <c r="H21" s="1" t="s">
        <v>62</v>
      </c>
      <c r="I21" s="1" t="s">
        <v>62</v>
      </c>
    </row>
    <row r="22" spans="2:20" ht="16">
      <c r="B22" s="1"/>
      <c r="C22" s="1">
        <v>1.1000000000000001</v>
      </c>
      <c r="D22" s="2" t="s">
        <v>117</v>
      </c>
      <c r="E22" s="1" t="s">
        <v>63</v>
      </c>
      <c r="G22" s="1" t="s">
        <v>62</v>
      </c>
      <c r="H22" s="1" t="s">
        <v>62</v>
      </c>
      <c r="I22" s="1" t="s">
        <v>62</v>
      </c>
    </row>
    <row r="23" spans="2:20" ht="16">
      <c r="B23" s="1"/>
      <c r="C23" s="1">
        <v>1.2</v>
      </c>
      <c r="D23" s="2" t="s">
        <v>118</v>
      </c>
      <c r="E23" s="1" t="s">
        <v>63</v>
      </c>
      <c r="G23" s="1" t="s">
        <v>62</v>
      </c>
      <c r="H23" s="1" t="s">
        <v>62</v>
      </c>
      <c r="I23" s="1" t="s">
        <v>62</v>
      </c>
    </row>
    <row r="24" spans="2:20" ht="16">
      <c r="B24" s="1"/>
      <c r="C24" s="1">
        <v>1.3</v>
      </c>
      <c r="D24" s="2" t="s">
        <v>119</v>
      </c>
      <c r="E24" s="1" t="s">
        <v>63</v>
      </c>
      <c r="G24" s="1" t="s">
        <v>62</v>
      </c>
      <c r="H24" s="1" t="s">
        <v>62</v>
      </c>
      <c r="I24" s="1" t="s">
        <v>62</v>
      </c>
    </row>
    <row r="25" spans="2:20" ht="16">
      <c r="B25" s="1"/>
      <c r="C25" s="1">
        <v>2.1</v>
      </c>
      <c r="D25" s="2" t="s">
        <v>121</v>
      </c>
      <c r="E25" s="1" t="s">
        <v>63</v>
      </c>
      <c r="G25" s="1" t="s">
        <v>82</v>
      </c>
      <c r="H25" s="1" t="s">
        <v>66</v>
      </c>
      <c r="I25" s="1" t="s">
        <v>66</v>
      </c>
    </row>
    <row r="26" spans="2:20" ht="16">
      <c r="B26" s="1"/>
      <c r="C26" s="1">
        <v>2.2000000000000002</v>
      </c>
      <c r="D26" s="2" t="s">
        <v>122</v>
      </c>
      <c r="E26" s="1" t="s">
        <v>63</v>
      </c>
      <c r="G26" s="1" t="s">
        <v>66</v>
      </c>
      <c r="H26" s="1" t="s">
        <v>83</v>
      </c>
      <c r="I26" s="1" t="s">
        <v>83</v>
      </c>
      <c r="T26" t="s">
        <v>143</v>
      </c>
    </row>
    <row r="27" spans="2:20" ht="16">
      <c r="B27" s="1"/>
      <c r="C27" s="1">
        <v>3</v>
      </c>
      <c r="D27" s="2" t="s">
        <v>97</v>
      </c>
      <c r="E27" s="1" t="s">
        <v>63</v>
      </c>
      <c r="G27" s="1" t="s">
        <v>62</v>
      </c>
      <c r="H27" s="1" t="s">
        <v>62</v>
      </c>
      <c r="I27" s="1" t="s">
        <v>62</v>
      </c>
    </row>
    <row r="28" spans="2:20" ht="16">
      <c r="B28" s="1"/>
      <c r="C28" s="1">
        <v>4</v>
      </c>
      <c r="D28" s="2" t="s">
        <v>96</v>
      </c>
      <c r="E28" s="1" t="s">
        <v>63</v>
      </c>
      <c r="G28" s="1" t="s">
        <v>62</v>
      </c>
      <c r="H28" s="1" t="s">
        <v>62</v>
      </c>
      <c r="I28" s="1" t="s">
        <v>62</v>
      </c>
    </row>
    <row r="29" spans="2:20">
      <c r="B29" s="1"/>
      <c r="D29" s="2"/>
    </row>
    <row r="30" spans="2:20" ht="16">
      <c r="B30" s="1"/>
      <c r="C30" s="1">
        <v>5</v>
      </c>
      <c r="D30" s="2" t="s">
        <v>95</v>
      </c>
      <c r="E30" s="1" t="s">
        <v>64</v>
      </c>
      <c r="G30" s="1"/>
      <c r="H30" s="1" t="s">
        <v>62</v>
      </c>
      <c r="I30" s="1" t="s">
        <v>62</v>
      </c>
    </row>
    <row r="31" spans="2:20" ht="16">
      <c r="B31" s="1"/>
      <c r="C31" s="1">
        <v>6</v>
      </c>
      <c r="D31" s="2" t="s">
        <v>94</v>
      </c>
      <c r="E31" s="1" t="s">
        <v>64</v>
      </c>
      <c r="H31" s="1" t="s">
        <v>62</v>
      </c>
      <c r="I31" s="1" t="s">
        <v>62</v>
      </c>
    </row>
    <row r="32" spans="2:20" ht="16">
      <c r="B32" s="1"/>
      <c r="C32" s="1">
        <v>7</v>
      </c>
      <c r="D32" s="2" t="s">
        <v>93</v>
      </c>
      <c r="E32" s="1" t="s">
        <v>64</v>
      </c>
      <c r="H32" s="1" t="s">
        <v>62</v>
      </c>
      <c r="I32" s="1" t="s">
        <v>62</v>
      </c>
    </row>
    <row r="33" spans="2:9" ht="16">
      <c r="B33" s="1"/>
      <c r="C33" s="1">
        <v>8</v>
      </c>
      <c r="D33" s="2" t="s">
        <v>92</v>
      </c>
      <c r="E33" s="1" t="s">
        <v>64</v>
      </c>
      <c r="H33" s="1" t="s">
        <v>62</v>
      </c>
      <c r="I33" s="1" t="s">
        <v>62</v>
      </c>
    </row>
    <row r="34" spans="2:9">
      <c r="B34" s="1"/>
      <c r="D34" s="2"/>
    </row>
    <row r="35" spans="2:9" ht="16">
      <c r="B35" s="1"/>
      <c r="C35" s="1">
        <v>9</v>
      </c>
      <c r="D35" s="2" t="s">
        <v>91</v>
      </c>
      <c r="E35" s="1" t="s">
        <v>63</v>
      </c>
      <c r="G35" s="1"/>
      <c r="H35" s="1"/>
      <c r="I35" s="1" t="s">
        <v>62</v>
      </c>
    </row>
    <row r="36" spans="2:9" ht="16">
      <c r="B36" s="1"/>
      <c r="C36" s="1">
        <v>10</v>
      </c>
      <c r="D36" s="2" t="s">
        <v>90</v>
      </c>
      <c r="E36" s="1" t="s">
        <v>64</v>
      </c>
      <c r="G36" s="1"/>
      <c r="H36" s="1"/>
      <c r="I36" s="1" t="s">
        <v>62</v>
      </c>
    </row>
    <row r="37" spans="2:9" ht="16">
      <c r="B37" s="1"/>
      <c r="C37" s="1">
        <v>11</v>
      </c>
      <c r="D37" s="2" t="s">
        <v>89</v>
      </c>
      <c r="E37" s="1" t="s">
        <v>64</v>
      </c>
      <c r="I37" s="1" t="s">
        <v>62</v>
      </c>
    </row>
    <row r="39" spans="2:9">
      <c r="B39" s="30" t="s">
        <v>42</v>
      </c>
      <c r="D39" s="30"/>
      <c r="E39" s="39"/>
      <c r="F39" s="30"/>
    </row>
    <row r="40" spans="2:9">
      <c r="C40" s="8"/>
    </row>
    <row r="41" spans="2:9">
      <c r="B41" s="13"/>
      <c r="C41" s="13" t="s">
        <v>88</v>
      </c>
      <c r="D41" s="13" t="s">
        <v>67</v>
      </c>
    </row>
    <row r="42" spans="2:9">
      <c r="B42" s="13"/>
      <c r="C42" s="13"/>
      <c r="D42" s="13"/>
    </row>
    <row r="43" spans="2:9" ht="16">
      <c r="B43" s="1"/>
      <c r="C43" s="1">
        <v>12</v>
      </c>
      <c r="D43" s="2" t="s">
        <v>87</v>
      </c>
      <c r="E43" s="1" t="s">
        <v>63</v>
      </c>
      <c r="G43" s="1" t="s">
        <v>65</v>
      </c>
      <c r="H43" s="1" t="s">
        <v>65</v>
      </c>
      <c r="I43" s="1" t="s">
        <v>65</v>
      </c>
    </row>
    <row r="44" spans="2:9">
      <c r="B44" s="1"/>
      <c r="D44" s="2"/>
    </row>
    <row r="45" spans="2:9" ht="16">
      <c r="B45" s="1"/>
      <c r="C45" s="1">
        <v>13</v>
      </c>
      <c r="D45" s="2" t="s">
        <v>86</v>
      </c>
      <c r="E45" s="1" t="s">
        <v>63</v>
      </c>
      <c r="G45" s="1" t="s">
        <v>65</v>
      </c>
      <c r="H45" s="1" t="s">
        <v>65</v>
      </c>
      <c r="I45" s="1" t="s">
        <v>65</v>
      </c>
    </row>
    <row r="46" spans="2:9">
      <c r="B46" s="1"/>
      <c r="D46" s="2"/>
    </row>
    <row r="47" spans="2:9" ht="16">
      <c r="B47" s="1"/>
      <c r="C47" s="1">
        <v>14</v>
      </c>
      <c r="D47" s="2" t="s">
        <v>85</v>
      </c>
      <c r="E47" s="1" t="s">
        <v>63</v>
      </c>
      <c r="G47" s="1" t="s">
        <v>65</v>
      </c>
      <c r="H47" s="1" t="s">
        <v>65</v>
      </c>
      <c r="I47" s="1" t="s">
        <v>65</v>
      </c>
    </row>
    <row r="48" spans="2:9">
      <c r="B48" s="1"/>
      <c r="D48" s="2"/>
    </row>
    <row r="49" spans="2:9" ht="16">
      <c r="B49" s="1"/>
      <c r="C49" s="1">
        <v>15</v>
      </c>
      <c r="D49" s="2" t="s">
        <v>84</v>
      </c>
      <c r="E49" s="1" t="s">
        <v>63</v>
      </c>
      <c r="G49" s="1" t="s">
        <v>65</v>
      </c>
      <c r="H49" s="1" t="s">
        <v>65</v>
      </c>
      <c r="I49" s="1" t="s">
        <v>65</v>
      </c>
    </row>
    <row r="54" spans="2:9">
      <c r="B54" s="27" t="s">
        <v>140</v>
      </c>
      <c r="E54" s="106" t="s">
        <v>231</v>
      </c>
    </row>
    <row r="56" spans="2:9">
      <c r="B56" s="1" t="s">
        <v>123</v>
      </c>
      <c r="C56" s="46">
        <v>15</v>
      </c>
    </row>
    <row r="57" spans="2:9">
      <c r="B57" s="1" t="s">
        <v>142</v>
      </c>
      <c r="C57" s="46">
        <v>10</v>
      </c>
    </row>
    <row r="58" spans="2:9">
      <c r="B58" s="1" t="s">
        <v>232</v>
      </c>
      <c r="C58" s="46">
        <v>10</v>
      </c>
    </row>
    <row r="59" spans="2:9">
      <c r="B59" s="1" t="s">
        <v>224</v>
      </c>
      <c r="C59" s="46">
        <v>40</v>
      </c>
    </row>
    <row r="60" spans="2:9">
      <c r="B60" s="1" t="s">
        <v>225</v>
      </c>
      <c r="C60" s="46">
        <v>50</v>
      </c>
    </row>
    <row r="61" spans="2:9">
      <c r="B61" s="27" t="s">
        <v>144</v>
      </c>
    </row>
    <row r="62" spans="2:9">
      <c r="B62" s="47" t="s">
        <v>163</v>
      </c>
      <c r="C62" s="47" t="s">
        <v>164</v>
      </c>
      <c r="D62" s="48" t="s">
        <v>166</v>
      </c>
      <c r="E62" s="47" t="s">
        <v>165</v>
      </c>
    </row>
    <row r="63" spans="2:9">
      <c r="B63" s="49" t="s">
        <v>156</v>
      </c>
      <c r="C63" s="52" t="s">
        <v>180</v>
      </c>
      <c r="D63" s="51"/>
      <c r="E63" s="50">
        <v>45476</v>
      </c>
    </row>
    <row r="64" spans="2:9">
      <c r="B64" s="49" t="s">
        <v>152</v>
      </c>
      <c r="C64" s="52" t="s">
        <v>180</v>
      </c>
      <c r="D64" s="51"/>
      <c r="E64" s="50">
        <v>45454</v>
      </c>
    </row>
    <row r="65" spans="2:6">
      <c r="B65" s="49" t="s">
        <v>153</v>
      </c>
      <c r="C65" s="52" t="s">
        <v>180</v>
      </c>
      <c r="D65" s="51"/>
      <c r="E65" s="50">
        <v>45462</v>
      </c>
    </row>
    <row r="66" spans="2:6">
      <c r="B66" s="49" t="s">
        <v>167</v>
      </c>
      <c r="C66" s="52" t="s">
        <v>181</v>
      </c>
      <c r="D66" s="51"/>
      <c r="E66" s="50">
        <v>45418</v>
      </c>
    </row>
    <row r="67" spans="2:6">
      <c r="B67" s="108" t="s">
        <v>232</v>
      </c>
      <c r="C67" s="53" t="s">
        <v>232</v>
      </c>
      <c r="D67" s="51"/>
      <c r="E67" s="50">
        <v>45728</v>
      </c>
    </row>
    <row r="68" spans="2:6">
      <c r="B68" s="49" t="s">
        <v>168</v>
      </c>
      <c r="C68" s="52" t="s">
        <v>181</v>
      </c>
      <c r="D68" s="51"/>
      <c r="E68" s="50">
        <v>45488</v>
      </c>
    </row>
    <row r="69" spans="2:6">
      <c r="B69" s="49" t="s">
        <v>169</v>
      </c>
      <c r="C69" s="52" t="s">
        <v>180</v>
      </c>
      <c r="D69" s="51" t="s">
        <v>184</v>
      </c>
      <c r="E69" s="50">
        <v>45509</v>
      </c>
      <c r="F69" s="106"/>
    </row>
    <row r="70" spans="2:6">
      <c r="B70" s="49" t="s">
        <v>170</v>
      </c>
      <c r="C70" s="53" t="s">
        <v>170</v>
      </c>
      <c r="D70" s="51"/>
      <c r="E70" s="50">
        <v>45498</v>
      </c>
      <c r="F70" s="107" t="s">
        <v>231</v>
      </c>
    </row>
    <row r="71" spans="2:6">
      <c r="B71" s="49" t="s">
        <v>150</v>
      </c>
      <c r="C71" s="52" t="s">
        <v>180</v>
      </c>
      <c r="D71" s="51"/>
      <c r="E71" s="50">
        <v>45460</v>
      </c>
    </row>
    <row r="72" spans="2:6">
      <c r="B72" s="49" t="s">
        <v>142</v>
      </c>
      <c r="C72" s="52" t="s">
        <v>180</v>
      </c>
      <c r="D72" s="51"/>
      <c r="E72" s="50">
        <v>45476</v>
      </c>
    </row>
    <row r="73" spans="2:6">
      <c r="B73" s="49" t="s">
        <v>146</v>
      </c>
      <c r="C73" s="52" t="s">
        <v>180</v>
      </c>
      <c r="D73" s="51"/>
      <c r="E73" s="50">
        <v>45414</v>
      </c>
    </row>
    <row r="74" spans="2:6">
      <c r="B74" s="49" t="s">
        <v>157</v>
      </c>
      <c r="C74" s="52" t="s">
        <v>180</v>
      </c>
      <c r="D74" s="51"/>
      <c r="E74" s="50">
        <v>45468</v>
      </c>
    </row>
    <row r="75" spans="2:6">
      <c r="B75" s="49" t="s">
        <v>223</v>
      </c>
      <c r="C75" s="52">
        <v>50</v>
      </c>
      <c r="D75" s="51"/>
      <c r="E75" s="50">
        <v>45555</v>
      </c>
    </row>
    <row r="76" spans="2:6">
      <c r="B76" s="49" t="s">
        <v>224</v>
      </c>
      <c r="C76" s="52">
        <v>50</v>
      </c>
      <c r="D76" s="51" t="s">
        <v>229</v>
      </c>
      <c r="E76" s="50">
        <v>45575</v>
      </c>
    </row>
    <row r="77" spans="2:6">
      <c r="B77" s="49" t="s">
        <v>171</v>
      </c>
      <c r="C77" s="52" t="s">
        <v>180</v>
      </c>
      <c r="D77" s="51"/>
      <c r="E77" s="50">
        <v>45519</v>
      </c>
    </row>
    <row r="78" spans="2:6">
      <c r="B78" s="108" t="s">
        <v>233</v>
      </c>
      <c r="C78" s="52">
        <v>55</v>
      </c>
      <c r="D78" s="51"/>
      <c r="E78" s="50">
        <v>45783</v>
      </c>
    </row>
    <row r="79" spans="2:6">
      <c r="B79" s="49" t="s">
        <v>172</v>
      </c>
      <c r="C79" s="52" t="s">
        <v>180</v>
      </c>
      <c r="D79" s="51" t="s">
        <v>183</v>
      </c>
      <c r="E79" s="50">
        <v>45504</v>
      </c>
    </row>
    <row r="80" spans="2:6">
      <c r="B80" s="49" t="s">
        <v>173</v>
      </c>
      <c r="C80" s="52" t="s">
        <v>181</v>
      </c>
      <c r="D80" s="1"/>
      <c r="E80" s="50">
        <v>45471</v>
      </c>
      <c r="F80" s="51"/>
    </row>
    <row r="81" spans="2:6">
      <c r="B81" s="49" t="s">
        <v>154</v>
      </c>
      <c r="C81" s="52" t="s">
        <v>180</v>
      </c>
      <c r="D81" s="1"/>
      <c r="E81" s="50">
        <v>45464</v>
      </c>
      <c r="F81" s="51"/>
    </row>
    <row r="82" spans="2:6">
      <c r="B82" s="49" t="s">
        <v>220</v>
      </c>
      <c r="C82" s="52" t="s">
        <v>180</v>
      </c>
      <c r="D82" s="1"/>
      <c r="E82" s="50">
        <v>46010</v>
      </c>
      <c r="F82" s="51"/>
    </row>
    <row r="83" spans="2:6">
      <c r="B83" s="49" t="s">
        <v>161</v>
      </c>
      <c r="C83" s="52" t="s">
        <v>180</v>
      </c>
      <c r="D83" s="1"/>
      <c r="E83" s="50">
        <v>45484</v>
      </c>
      <c r="F83" s="51"/>
    </row>
    <row r="84" spans="2:6">
      <c r="B84" s="49" t="s">
        <v>215</v>
      </c>
      <c r="C84" s="52">
        <v>55</v>
      </c>
      <c r="D84" s="1"/>
      <c r="E84" s="50">
        <v>45530</v>
      </c>
      <c r="F84" s="51"/>
    </row>
    <row r="85" spans="2:6">
      <c r="B85" s="49" t="s">
        <v>174</v>
      </c>
      <c r="C85" s="52" t="s">
        <v>182</v>
      </c>
      <c r="D85" s="1"/>
      <c r="E85" s="50">
        <v>45519</v>
      </c>
      <c r="F85" s="51"/>
    </row>
    <row r="86" spans="2:6">
      <c r="B86" s="49" t="s">
        <v>175</v>
      </c>
      <c r="C86" s="52" t="s">
        <v>180</v>
      </c>
      <c r="D86" s="1"/>
      <c r="E86" s="50">
        <v>45524</v>
      </c>
      <c r="F86" s="51"/>
    </row>
    <row r="87" spans="2:6">
      <c r="B87" s="49" t="s">
        <v>216</v>
      </c>
      <c r="C87" s="52" t="s">
        <v>180</v>
      </c>
      <c r="D87" s="1"/>
      <c r="E87" s="50">
        <v>45531</v>
      </c>
      <c r="F87" s="51"/>
    </row>
    <row r="88" spans="2:6">
      <c r="B88" s="49" t="s">
        <v>214</v>
      </c>
      <c r="C88" s="52" t="s">
        <v>180</v>
      </c>
      <c r="D88" s="1"/>
      <c r="E88" s="50">
        <v>45529</v>
      </c>
      <c r="F88" s="51"/>
    </row>
    <row r="89" spans="2:6">
      <c r="B89" s="49" t="s">
        <v>162</v>
      </c>
      <c r="C89" s="52" t="s">
        <v>180</v>
      </c>
      <c r="D89" s="1"/>
      <c r="E89" s="50">
        <v>45482</v>
      </c>
      <c r="F89" s="51"/>
    </row>
    <row r="90" spans="2:6">
      <c r="B90" s="49" t="s">
        <v>151</v>
      </c>
      <c r="C90" s="52" t="s">
        <v>180</v>
      </c>
      <c r="D90" s="1"/>
      <c r="E90" s="50">
        <v>45457</v>
      </c>
      <c r="F90" s="51"/>
    </row>
    <row r="91" spans="2:6">
      <c r="B91" s="49" t="s">
        <v>225</v>
      </c>
      <c r="C91" s="52">
        <v>50</v>
      </c>
      <c r="D91" s="1" t="s">
        <v>230</v>
      </c>
      <c r="E91" s="50">
        <v>45555</v>
      </c>
      <c r="F91" s="51"/>
    </row>
    <row r="92" spans="2:6">
      <c r="B92" s="49" t="s">
        <v>145</v>
      </c>
      <c r="C92" s="52" t="s">
        <v>180</v>
      </c>
      <c r="D92" s="1"/>
      <c r="E92" s="50">
        <v>45433</v>
      </c>
      <c r="F92" s="51"/>
    </row>
    <row r="93" spans="2:6">
      <c r="B93" s="49" t="s">
        <v>221</v>
      </c>
      <c r="C93" s="52" t="s">
        <v>180</v>
      </c>
      <c r="D93" s="1" t="s">
        <v>222</v>
      </c>
      <c r="E93" s="50">
        <v>45924</v>
      </c>
      <c r="F93" s="51"/>
    </row>
    <row r="94" spans="2:6">
      <c r="B94" s="49" t="s">
        <v>155</v>
      </c>
      <c r="C94" s="52" t="s">
        <v>180</v>
      </c>
      <c r="D94" s="1"/>
      <c r="E94" s="50">
        <v>45464</v>
      </c>
      <c r="F94" s="51"/>
    </row>
    <row r="95" spans="2:6">
      <c r="B95" s="108" t="s">
        <v>234</v>
      </c>
      <c r="C95" s="52">
        <v>50</v>
      </c>
      <c r="D95" s="1"/>
      <c r="E95" s="50">
        <v>45743</v>
      </c>
      <c r="F95" s="51"/>
    </row>
    <row r="96" spans="2:6">
      <c r="B96" s="49" t="s">
        <v>160</v>
      </c>
      <c r="C96" s="52" t="s">
        <v>180</v>
      </c>
      <c r="D96" s="1"/>
      <c r="E96" s="50">
        <v>45502</v>
      </c>
      <c r="F96" s="51"/>
    </row>
    <row r="97" spans="2:6">
      <c r="B97" s="49" t="s">
        <v>176</v>
      </c>
      <c r="C97" s="52" t="s">
        <v>180</v>
      </c>
      <c r="D97" s="1"/>
      <c r="E97" s="50">
        <v>45513</v>
      </c>
      <c r="F97" s="51"/>
    </row>
    <row r="98" spans="2:6">
      <c r="B98" s="49" t="s">
        <v>177</v>
      </c>
      <c r="C98" s="52" t="s">
        <v>181</v>
      </c>
      <c r="D98" s="1"/>
      <c r="E98" s="50">
        <v>45517</v>
      </c>
      <c r="F98" s="51"/>
    </row>
    <row r="99" spans="2:6">
      <c r="B99" s="49" t="s">
        <v>178</v>
      </c>
      <c r="C99" s="52" t="s">
        <v>182</v>
      </c>
      <c r="D99" s="1"/>
      <c r="E99" s="50">
        <v>45482</v>
      </c>
      <c r="F99" s="51"/>
    </row>
    <row r="100" spans="2:6">
      <c r="B100" s="49" t="s">
        <v>179</v>
      </c>
      <c r="C100" s="52" t="s">
        <v>180</v>
      </c>
      <c r="D100" s="1"/>
      <c r="E100" s="50">
        <v>45512</v>
      </c>
      <c r="F100" s="51"/>
    </row>
    <row r="101" spans="2:6">
      <c r="B101" s="49" t="s">
        <v>123</v>
      </c>
      <c r="C101" s="52">
        <v>50</v>
      </c>
      <c r="D101" s="1"/>
      <c r="E101" s="50">
        <v>45475</v>
      </c>
      <c r="F101" s="51"/>
    </row>
    <row r="102" spans="2:6">
      <c r="B102" s="49" t="s">
        <v>226</v>
      </c>
      <c r="C102" s="52">
        <v>55</v>
      </c>
      <c r="D102" s="1" t="s">
        <v>230</v>
      </c>
      <c r="E102" s="50">
        <v>45552</v>
      </c>
      <c r="F102" s="51"/>
    </row>
    <row r="103" spans="2:6">
      <c r="B103" s="49" t="s">
        <v>227</v>
      </c>
      <c r="C103" s="52">
        <v>55</v>
      </c>
      <c r="D103" s="1"/>
      <c r="E103" s="50">
        <v>45594</v>
      </c>
      <c r="F103" s="51"/>
    </row>
    <row r="104" spans="2:6">
      <c r="B104" s="49" t="s">
        <v>228</v>
      </c>
      <c r="C104" s="53" t="s">
        <v>228</v>
      </c>
      <c r="D104" s="1"/>
      <c r="E104" s="50">
        <v>45594</v>
      </c>
      <c r="F104" s="107" t="s">
        <v>231</v>
      </c>
    </row>
    <row r="105" spans="2:6">
      <c r="B105" s="108" t="s">
        <v>235</v>
      </c>
      <c r="C105" s="53" t="s">
        <v>235</v>
      </c>
      <c r="D105" s="1"/>
      <c r="E105" s="50">
        <v>45700</v>
      </c>
      <c r="F105" s="107"/>
    </row>
    <row r="106" spans="2:6">
      <c r="B106" s="49" t="s">
        <v>147</v>
      </c>
      <c r="C106" s="52" t="s">
        <v>180</v>
      </c>
      <c r="D106" s="1"/>
      <c r="E106" s="50">
        <v>45441</v>
      </c>
      <c r="F106" s="51"/>
    </row>
    <row r="107" spans="2:6">
      <c r="B107" s="49" t="s">
        <v>148</v>
      </c>
      <c r="C107" s="52" t="s">
        <v>180</v>
      </c>
      <c r="D107" s="1"/>
      <c r="E107" s="50">
        <v>45436</v>
      </c>
      <c r="F107" s="51"/>
    </row>
    <row r="108" spans="2:6">
      <c r="B108" s="49" t="s">
        <v>149</v>
      </c>
      <c r="C108" s="52" t="s">
        <v>180</v>
      </c>
      <c r="D108" s="1"/>
      <c r="E108" s="50">
        <v>45440</v>
      </c>
      <c r="F108" s="51"/>
    </row>
  </sheetData>
  <sortState xmlns:xlrd2="http://schemas.microsoft.com/office/spreadsheetml/2017/richdata2" ref="B63:B86">
    <sortCondition ref="B63:B86"/>
  </sortState>
  <mergeCells count="1">
    <mergeCell ref="C8:F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5F1AE-5B3B-4E9B-A7C2-B067A7F01430}">
  <sheetPr codeName="Sheet7">
    <tabColor theme="9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128</v>
      </c>
      <c r="C6" s="5" t="s">
        <v>130</v>
      </c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>
        <v>1</v>
      </c>
      <c r="F12" s="1">
        <v>1</v>
      </c>
      <c r="G12" s="1">
        <v>1</v>
      </c>
      <c r="H12" s="1">
        <v>1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10.5</v>
      </c>
      <c r="F16" s="4">
        <v>15.75</v>
      </c>
      <c r="G16" s="4">
        <v>21</v>
      </c>
      <c r="H16" s="4">
        <v>28</v>
      </c>
      <c r="I16" s="4"/>
    </row>
    <row r="17" spans="3:9">
      <c r="C17" s="1">
        <v>19</v>
      </c>
      <c r="D17" s="1"/>
      <c r="E17" s="4">
        <v>10.5</v>
      </c>
      <c r="F17" s="4">
        <v>15.75</v>
      </c>
      <c r="G17" s="4">
        <v>21</v>
      </c>
      <c r="H17" s="4">
        <v>28</v>
      </c>
      <c r="I17" s="4"/>
    </row>
    <row r="18" spans="3:9">
      <c r="C18" s="1">
        <v>20</v>
      </c>
      <c r="D18" s="1"/>
      <c r="E18" s="4">
        <v>10.5</v>
      </c>
      <c r="F18" s="4">
        <v>15.75</v>
      </c>
      <c r="G18" s="4">
        <v>21</v>
      </c>
      <c r="H18" s="4">
        <v>28</v>
      </c>
      <c r="I18" s="4"/>
    </row>
    <row r="19" spans="3:9">
      <c r="C19" s="1">
        <v>21</v>
      </c>
      <c r="D19" s="1"/>
      <c r="E19" s="4">
        <v>10.5</v>
      </c>
      <c r="F19" s="4">
        <v>15.75</v>
      </c>
      <c r="G19" s="4">
        <v>21</v>
      </c>
      <c r="H19" s="4">
        <v>28</v>
      </c>
      <c r="I19" s="4"/>
    </row>
    <row r="20" spans="3:9">
      <c r="C20" s="1">
        <v>22</v>
      </c>
      <c r="D20" s="1"/>
      <c r="E20" s="4">
        <v>10.5</v>
      </c>
      <c r="F20" s="4">
        <v>15.75</v>
      </c>
      <c r="G20" s="4">
        <v>21</v>
      </c>
      <c r="H20" s="4">
        <v>28</v>
      </c>
      <c r="I20" s="4"/>
    </row>
    <row r="21" spans="3:9">
      <c r="C21" s="1">
        <v>23</v>
      </c>
      <c r="D21" s="1"/>
      <c r="E21" s="4">
        <v>10.5</v>
      </c>
      <c r="F21" s="4">
        <v>15.75</v>
      </c>
      <c r="G21" s="4">
        <v>21</v>
      </c>
      <c r="H21" s="4">
        <v>28</v>
      </c>
      <c r="I21" s="4"/>
    </row>
    <row r="22" spans="3:9">
      <c r="C22" s="1">
        <v>24</v>
      </c>
      <c r="D22" s="1"/>
      <c r="E22" s="4">
        <v>10.5</v>
      </c>
      <c r="F22" s="4">
        <v>15.75</v>
      </c>
      <c r="G22" s="4">
        <v>21</v>
      </c>
      <c r="H22" s="4">
        <v>28</v>
      </c>
      <c r="I22" s="4"/>
    </row>
    <row r="23" spans="3:9">
      <c r="C23" s="1">
        <v>25</v>
      </c>
      <c r="D23" s="1"/>
      <c r="E23" s="4">
        <v>10.5</v>
      </c>
      <c r="F23" s="4">
        <v>15.75</v>
      </c>
      <c r="G23" s="4">
        <v>21</v>
      </c>
      <c r="H23" s="4">
        <v>28</v>
      </c>
      <c r="I23" s="4"/>
    </row>
    <row r="24" spans="3:9">
      <c r="C24" s="1">
        <v>26</v>
      </c>
      <c r="D24" s="1"/>
      <c r="E24" s="4">
        <v>10.5</v>
      </c>
      <c r="F24" s="4">
        <v>15.75</v>
      </c>
      <c r="G24" s="4">
        <v>21</v>
      </c>
      <c r="H24" s="4">
        <v>28</v>
      </c>
      <c r="I24" s="4"/>
    </row>
    <row r="25" spans="3:9">
      <c r="C25" s="1">
        <v>27</v>
      </c>
      <c r="D25" s="1"/>
      <c r="E25" s="4">
        <v>10.5</v>
      </c>
      <c r="F25" s="4">
        <v>15.75</v>
      </c>
      <c r="G25" s="4">
        <v>21</v>
      </c>
      <c r="H25" s="4">
        <v>28</v>
      </c>
      <c r="I25" s="4"/>
    </row>
    <row r="26" spans="3:9">
      <c r="C26" s="1">
        <v>28</v>
      </c>
      <c r="D26" s="1"/>
      <c r="E26" s="4">
        <v>10.5</v>
      </c>
      <c r="F26" s="4">
        <v>15.75</v>
      </c>
      <c r="G26" s="4">
        <v>21</v>
      </c>
      <c r="H26" s="4">
        <v>28</v>
      </c>
      <c r="I26" s="4"/>
    </row>
    <row r="27" spans="3:9">
      <c r="C27" s="1">
        <v>29</v>
      </c>
      <c r="D27" s="1"/>
      <c r="E27" s="4">
        <v>10.5</v>
      </c>
      <c r="F27" s="4">
        <v>15.75</v>
      </c>
      <c r="G27" s="4">
        <v>21</v>
      </c>
      <c r="H27" s="4">
        <v>28</v>
      </c>
      <c r="I27" s="4"/>
    </row>
    <row r="28" spans="3:9">
      <c r="C28" s="1">
        <v>30</v>
      </c>
      <c r="D28" s="1"/>
      <c r="E28" s="4">
        <v>10.5</v>
      </c>
      <c r="F28" s="4">
        <v>15.75</v>
      </c>
      <c r="G28" s="4">
        <v>21</v>
      </c>
      <c r="H28" s="4">
        <v>28</v>
      </c>
      <c r="I28" s="4"/>
    </row>
    <row r="29" spans="3:9">
      <c r="C29" s="1">
        <v>31</v>
      </c>
      <c r="D29" s="1"/>
      <c r="E29" s="4">
        <v>10.5</v>
      </c>
      <c r="F29" s="4">
        <v>15.75</v>
      </c>
      <c r="G29" s="4">
        <v>21</v>
      </c>
      <c r="H29" s="4">
        <v>28</v>
      </c>
      <c r="I29" s="4"/>
    </row>
    <row r="30" spans="3:9">
      <c r="C30" s="1">
        <v>32</v>
      </c>
      <c r="D30" s="1"/>
      <c r="E30" s="4">
        <v>10.5</v>
      </c>
      <c r="F30" s="4">
        <v>15.75</v>
      </c>
      <c r="G30" s="4">
        <v>21</v>
      </c>
      <c r="H30" s="4">
        <v>28</v>
      </c>
      <c r="I30" s="4"/>
    </row>
    <row r="31" spans="3:9">
      <c r="C31" s="1">
        <v>33</v>
      </c>
      <c r="D31" s="1"/>
      <c r="E31" s="4">
        <v>10.5</v>
      </c>
      <c r="F31" s="4">
        <v>15.75</v>
      </c>
      <c r="G31" s="4">
        <v>21</v>
      </c>
      <c r="H31" s="4">
        <v>28</v>
      </c>
      <c r="I31" s="4"/>
    </row>
    <row r="32" spans="3:9">
      <c r="C32" s="1">
        <v>34</v>
      </c>
      <c r="D32" s="1"/>
      <c r="E32" s="4">
        <v>10.5</v>
      </c>
      <c r="F32" s="4">
        <v>15.75</v>
      </c>
      <c r="G32" s="4">
        <v>21</v>
      </c>
      <c r="H32" s="4">
        <v>28</v>
      </c>
      <c r="I32" s="4"/>
    </row>
    <row r="33" spans="3:9">
      <c r="C33" s="1">
        <v>35</v>
      </c>
      <c r="D33" s="1"/>
      <c r="E33" s="4">
        <v>10.5</v>
      </c>
      <c r="F33" s="4">
        <v>15.75</v>
      </c>
      <c r="G33" s="4">
        <v>21</v>
      </c>
      <c r="H33" s="4">
        <v>28</v>
      </c>
      <c r="I33" s="4"/>
    </row>
    <row r="34" spans="3:9">
      <c r="C34" s="1">
        <v>36</v>
      </c>
      <c r="D34" s="1"/>
      <c r="E34" s="4">
        <v>10.5</v>
      </c>
      <c r="F34" s="4">
        <v>15.75</v>
      </c>
      <c r="G34" s="4">
        <v>21</v>
      </c>
      <c r="H34" s="4">
        <v>28</v>
      </c>
      <c r="I34" s="4"/>
    </row>
    <row r="35" spans="3:9">
      <c r="C35" s="1">
        <v>37</v>
      </c>
      <c r="D35" s="1"/>
      <c r="E35" s="4">
        <v>10.5</v>
      </c>
      <c r="F35" s="4">
        <v>15.75</v>
      </c>
      <c r="G35" s="4">
        <v>21</v>
      </c>
      <c r="H35" s="4">
        <v>28</v>
      </c>
      <c r="I35" s="4"/>
    </row>
    <row r="36" spans="3:9">
      <c r="C36" s="1">
        <v>38</v>
      </c>
      <c r="D36" s="1"/>
      <c r="E36" s="4">
        <v>10.5</v>
      </c>
      <c r="F36" s="4">
        <v>15.75</v>
      </c>
      <c r="G36" s="4">
        <v>21</v>
      </c>
      <c r="H36" s="4">
        <v>28</v>
      </c>
      <c r="I36" s="4"/>
    </row>
    <row r="37" spans="3:9">
      <c r="C37" s="1">
        <v>39</v>
      </c>
      <c r="D37" s="1"/>
      <c r="E37" s="4">
        <v>10.5</v>
      </c>
      <c r="F37" s="4">
        <v>15.75</v>
      </c>
      <c r="G37" s="4">
        <v>21</v>
      </c>
      <c r="H37" s="4">
        <v>28</v>
      </c>
      <c r="I37" s="4"/>
    </row>
    <row r="38" spans="3:9">
      <c r="C38" s="1">
        <v>40</v>
      </c>
      <c r="D38" s="1"/>
      <c r="E38" s="4">
        <v>10.5</v>
      </c>
      <c r="F38" s="4">
        <v>15.75</v>
      </c>
      <c r="G38" s="4">
        <v>21</v>
      </c>
      <c r="H38" s="4">
        <v>28</v>
      </c>
      <c r="I38" s="4"/>
    </row>
    <row r="39" spans="3:9">
      <c r="C39" s="1">
        <v>41</v>
      </c>
      <c r="D39" s="1"/>
      <c r="E39" s="4">
        <v>10.5</v>
      </c>
      <c r="F39" s="4">
        <v>15.75</v>
      </c>
      <c r="G39" s="4">
        <v>21</v>
      </c>
      <c r="H39" s="4">
        <v>28</v>
      </c>
      <c r="I39" s="4"/>
    </row>
    <row r="40" spans="3:9">
      <c r="C40" s="1">
        <v>42</v>
      </c>
      <c r="D40" s="1"/>
      <c r="E40" s="4">
        <v>10.5</v>
      </c>
      <c r="F40" s="4">
        <v>15.75</v>
      </c>
      <c r="G40" s="4">
        <v>21</v>
      </c>
      <c r="H40" s="4">
        <v>28</v>
      </c>
      <c r="I40" s="4"/>
    </row>
    <row r="41" spans="3:9">
      <c r="C41" s="1">
        <v>43</v>
      </c>
      <c r="D41" s="1"/>
      <c r="E41" s="4">
        <v>10.5</v>
      </c>
      <c r="F41" s="4">
        <v>15.75</v>
      </c>
      <c r="G41" s="4">
        <v>21</v>
      </c>
      <c r="H41" s="4">
        <v>28</v>
      </c>
      <c r="I41" s="4"/>
    </row>
    <row r="42" spans="3:9">
      <c r="C42" s="1">
        <v>44</v>
      </c>
      <c r="D42" s="1"/>
      <c r="E42" s="4">
        <v>10.5</v>
      </c>
      <c r="F42" s="4">
        <v>15.75</v>
      </c>
      <c r="G42" s="4">
        <v>21</v>
      </c>
      <c r="H42" s="4">
        <v>28</v>
      </c>
      <c r="I42" s="4"/>
    </row>
    <row r="43" spans="3:9">
      <c r="C43" s="1">
        <v>45</v>
      </c>
      <c r="D43" s="1"/>
      <c r="E43" s="4">
        <v>12</v>
      </c>
      <c r="F43" s="4">
        <v>17.25</v>
      </c>
      <c r="G43" s="4">
        <v>24</v>
      </c>
      <c r="H43" s="4">
        <v>31</v>
      </c>
      <c r="I43" s="4"/>
    </row>
    <row r="44" spans="3:9">
      <c r="C44" s="1">
        <v>46</v>
      </c>
      <c r="D44" s="1"/>
      <c r="E44" s="4">
        <v>12</v>
      </c>
      <c r="F44" s="4">
        <v>17.25</v>
      </c>
      <c r="G44" s="4">
        <v>24</v>
      </c>
      <c r="H44" s="4">
        <v>31</v>
      </c>
      <c r="I44" s="4"/>
    </row>
    <row r="45" spans="3:9">
      <c r="C45" s="1">
        <v>47</v>
      </c>
      <c r="D45" s="1"/>
      <c r="E45" s="4">
        <v>12</v>
      </c>
      <c r="F45" s="4">
        <v>17.25</v>
      </c>
      <c r="G45" s="4">
        <v>24</v>
      </c>
      <c r="H45" s="4">
        <v>31</v>
      </c>
      <c r="I45" s="4"/>
    </row>
    <row r="46" spans="3:9">
      <c r="C46" s="1">
        <v>48</v>
      </c>
      <c r="D46" s="1"/>
      <c r="E46" s="4">
        <v>12</v>
      </c>
      <c r="F46" s="4">
        <v>17.25</v>
      </c>
      <c r="G46" s="4">
        <v>24</v>
      </c>
      <c r="H46" s="4">
        <v>31</v>
      </c>
      <c r="I46" s="4"/>
    </row>
    <row r="47" spans="3:9">
      <c r="C47" s="1">
        <v>49</v>
      </c>
      <c r="D47" s="1"/>
      <c r="E47" s="4">
        <v>12</v>
      </c>
      <c r="F47" s="4">
        <v>17.25</v>
      </c>
      <c r="G47" s="4">
        <v>24</v>
      </c>
      <c r="H47" s="4">
        <v>31</v>
      </c>
      <c r="I47" s="4"/>
    </row>
    <row r="48" spans="3:9">
      <c r="C48" s="1">
        <v>50</v>
      </c>
      <c r="D48" s="1"/>
      <c r="E48" s="4">
        <v>13.5</v>
      </c>
      <c r="F48" s="4">
        <v>18.75</v>
      </c>
      <c r="G48" s="4">
        <v>27</v>
      </c>
      <c r="H48" s="4">
        <v>34</v>
      </c>
      <c r="I48" s="4"/>
    </row>
    <row r="49" spans="3:9">
      <c r="C49" s="1">
        <v>51</v>
      </c>
      <c r="D49" s="1"/>
      <c r="E49" s="4">
        <v>13.5</v>
      </c>
      <c r="F49" s="4">
        <v>18.75</v>
      </c>
      <c r="G49" s="4">
        <v>27</v>
      </c>
      <c r="H49" s="4">
        <v>34</v>
      </c>
      <c r="I49" s="4"/>
    </row>
    <row r="50" spans="3:9">
      <c r="C50" s="1">
        <v>52</v>
      </c>
      <c r="D50" s="1"/>
      <c r="E50" s="4">
        <v>13.5</v>
      </c>
      <c r="F50" s="4">
        <v>18.75</v>
      </c>
      <c r="G50" s="4">
        <v>27</v>
      </c>
      <c r="H50" s="4">
        <v>34</v>
      </c>
      <c r="I50" s="4"/>
    </row>
    <row r="51" spans="3:9">
      <c r="C51" s="1">
        <v>53</v>
      </c>
      <c r="D51" s="1"/>
      <c r="E51" s="4">
        <v>13.5</v>
      </c>
      <c r="F51" s="4">
        <v>18.75</v>
      </c>
      <c r="G51" s="4">
        <v>27</v>
      </c>
      <c r="H51" s="4">
        <v>34</v>
      </c>
      <c r="I51" s="4"/>
    </row>
    <row r="52" spans="3:9">
      <c r="C52" s="1">
        <v>54</v>
      </c>
      <c r="D52" s="1"/>
      <c r="E52" s="4">
        <v>13.5</v>
      </c>
      <c r="F52" s="4">
        <v>18.75</v>
      </c>
      <c r="G52" s="4">
        <v>27</v>
      </c>
      <c r="H52" s="4">
        <v>34</v>
      </c>
      <c r="I52" s="4"/>
    </row>
    <row r="53" spans="3:9">
      <c r="C53" s="1">
        <v>55</v>
      </c>
      <c r="D53" s="1"/>
      <c r="E53" s="4">
        <v>16</v>
      </c>
      <c r="F53" s="4">
        <v>21.25</v>
      </c>
      <c r="G53" s="4">
        <v>32</v>
      </c>
      <c r="H53" s="4">
        <v>39</v>
      </c>
      <c r="I53" s="4"/>
    </row>
    <row r="54" spans="3:9">
      <c r="C54" s="1">
        <v>56</v>
      </c>
      <c r="D54" s="1"/>
      <c r="E54" s="4">
        <v>16</v>
      </c>
      <c r="F54" s="4">
        <v>21.25</v>
      </c>
      <c r="G54" s="4">
        <v>32</v>
      </c>
      <c r="H54" s="4">
        <v>39</v>
      </c>
      <c r="I54" s="4"/>
    </row>
    <row r="55" spans="3:9">
      <c r="C55" s="1">
        <v>57</v>
      </c>
      <c r="D55" s="1"/>
      <c r="E55" s="4">
        <v>16</v>
      </c>
      <c r="F55" s="4">
        <v>21.25</v>
      </c>
      <c r="G55" s="4">
        <v>32</v>
      </c>
      <c r="H55" s="4">
        <v>39</v>
      </c>
      <c r="I55" s="4"/>
    </row>
    <row r="56" spans="3:9">
      <c r="C56" s="1">
        <v>58</v>
      </c>
      <c r="D56" s="1"/>
      <c r="E56" s="4">
        <v>16</v>
      </c>
      <c r="F56" s="4">
        <v>21.25</v>
      </c>
      <c r="G56" s="4">
        <v>32</v>
      </c>
      <c r="H56" s="4">
        <v>39</v>
      </c>
      <c r="I56" s="4"/>
    </row>
    <row r="57" spans="3:9">
      <c r="C57" s="1">
        <v>59</v>
      </c>
      <c r="D57" s="1"/>
      <c r="E57" s="4">
        <v>16</v>
      </c>
      <c r="F57" s="4">
        <v>21.25</v>
      </c>
      <c r="G57" s="4">
        <v>32</v>
      </c>
      <c r="H57" s="4">
        <v>39</v>
      </c>
      <c r="I57" s="4"/>
    </row>
    <row r="58" spans="3:9">
      <c r="C58" s="1">
        <v>60</v>
      </c>
      <c r="D58" s="1"/>
      <c r="E58" s="4">
        <v>17.5</v>
      </c>
      <c r="F58" s="4">
        <v>22.75</v>
      </c>
      <c r="G58" s="4">
        <v>35</v>
      </c>
      <c r="H58" s="4">
        <v>42</v>
      </c>
      <c r="I58" s="4"/>
    </row>
    <row r="59" spans="3:9">
      <c r="C59" s="1">
        <v>61</v>
      </c>
      <c r="D59" s="1"/>
      <c r="E59" s="4">
        <v>17.5</v>
      </c>
      <c r="F59" s="4">
        <v>22.75</v>
      </c>
      <c r="G59" s="4">
        <v>35</v>
      </c>
      <c r="H59" s="4">
        <v>42</v>
      </c>
      <c r="I59" s="4"/>
    </row>
    <row r="60" spans="3:9">
      <c r="C60" s="1">
        <v>62</v>
      </c>
      <c r="D60" s="1"/>
      <c r="E60" s="4">
        <v>17.5</v>
      </c>
      <c r="F60" s="4">
        <v>22.75</v>
      </c>
      <c r="G60" s="4">
        <v>35</v>
      </c>
      <c r="H60" s="4">
        <v>42</v>
      </c>
      <c r="I60" s="4"/>
    </row>
    <row r="61" spans="3:9">
      <c r="C61" s="1">
        <v>63</v>
      </c>
      <c r="D61" s="1"/>
      <c r="E61" s="4">
        <v>17.5</v>
      </c>
      <c r="F61" s="4">
        <v>22.75</v>
      </c>
      <c r="G61" s="4">
        <v>35</v>
      </c>
      <c r="H61" s="4">
        <v>42</v>
      </c>
      <c r="I61" s="4"/>
    </row>
    <row r="62" spans="3:9">
      <c r="C62" s="1">
        <v>64</v>
      </c>
      <c r="D62" s="1"/>
      <c r="E62" s="4">
        <v>17.5</v>
      </c>
      <c r="F62" s="4">
        <v>22.75</v>
      </c>
      <c r="G62" s="4">
        <v>35</v>
      </c>
      <c r="H62" s="4">
        <v>42</v>
      </c>
      <c r="I62" s="4"/>
    </row>
    <row r="63" spans="3:9">
      <c r="C63" s="1">
        <v>65</v>
      </c>
      <c r="D63" s="1"/>
      <c r="E63" s="4">
        <v>17.5</v>
      </c>
      <c r="F63" s="4">
        <v>22.75</v>
      </c>
      <c r="G63" s="4">
        <v>35</v>
      </c>
      <c r="H63" s="4">
        <v>42</v>
      </c>
      <c r="I63" s="4"/>
    </row>
    <row r="64" spans="3:9">
      <c r="C64" s="1">
        <v>66</v>
      </c>
      <c r="D64" s="1"/>
      <c r="E64" s="4">
        <v>18</v>
      </c>
      <c r="F64" s="4">
        <v>23.25</v>
      </c>
      <c r="G64" s="4">
        <v>36</v>
      </c>
      <c r="H64" s="4">
        <v>43</v>
      </c>
      <c r="I64" s="4"/>
    </row>
    <row r="65" spans="3:9">
      <c r="C65" s="1">
        <v>67</v>
      </c>
      <c r="D65" s="1"/>
      <c r="E65" s="4">
        <v>18.5</v>
      </c>
      <c r="F65" s="4">
        <v>23.75</v>
      </c>
      <c r="G65" s="4">
        <v>37</v>
      </c>
      <c r="H65" s="4">
        <v>44</v>
      </c>
      <c r="I65" s="4"/>
    </row>
    <row r="66" spans="3:9">
      <c r="C66" s="1">
        <v>68</v>
      </c>
      <c r="D66" s="1"/>
      <c r="E66" s="4">
        <v>19</v>
      </c>
      <c r="F66" s="4">
        <v>24.25</v>
      </c>
      <c r="G66" s="4">
        <v>38</v>
      </c>
      <c r="H66" s="4">
        <v>45</v>
      </c>
      <c r="I66" s="4"/>
    </row>
    <row r="67" spans="3:9">
      <c r="C67" s="1">
        <v>69</v>
      </c>
      <c r="D67" s="1"/>
      <c r="E67" s="4">
        <v>19.5</v>
      </c>
      <c r="F67" s="4">
        <v>24.75</v>
      </c>
      <c r="G67" s="4">
        <v>39</v>
      </c>
      <c r="H67" s="4">
        <v>46</v>
      </c>
      <c r="I67" s="4"/>
    </row>
    <row r="68" spans="3:9">
      <c r="C68" s="1">
        <v>70</v>
      </c>
      <c r="D68" s="1"/>
      <c r="E68" s="4">
        <v>20</v>
      </c>
      <c r="F68" s="4">
        <v>25.25</v>
      </c>
      <c r="G68" s="4">
        <v>40</v>
      </c>
      <c r="H68" s="4">
        <v>47</v>
      </c>
      <c r="I68" s="4"/>
    </row>
    <row r="69" spans="3:9">
      <c r="C69" s="1">
        <v>71</v>
      </c>
      <c r="D69" s="1"/>
      <c r="E69" s="4">
        <v>21</v>
      </c>
      <c r="F69" s="4">
        <v>26.25</v>
      </c>
      <c r="G69" s="4">
        <v>42</v>
      </c>
      <c r="H69" s="4">
        <v>49</v>
      </c>
      <c r="I69" s="4"/>
    </row>
    <row r="70" spans="3:9">
      <c r="C70" s="1">
        <v>72</v>
      </c>
      <c r="D70" s="1"/>
      <c r="E70" s="4">
        <v>22</v>
      </c>
      <c r="F70" s="4">
        <v>27.25</v>
      </c>
      <c r="G70" s="4">
        <v>44</v>
      </c>
      <c r="H70" s="4">
        <v>51</v>
      </c>
      <c r="I70" s="4"/>
    </row>
    <row r="71" spans="3:9">
      <c r="C71" s="1">
        <v>73</v>
      </c>
      <c r="D71" s="1"/>
      <c r="E71" s="4">
        <v>23</v>
      </c>
      <c r="F71" s="4">
        <v>28.25</v>
      </c>
      <c r="G71" s="4">
        <v>46</v>
      </c>
      <c r="H71" s="4">
        <v>53</v>
      </c>
      <c r="I71" s="4"/>
    </row>
    <row r="72" spans="3:9">
      <c r="C72" s="1">
        <v>74</v>
      </c>
      <c r="D72" s="1"/>
      <c r="E72" s="4">
        <v>24</v>
      </c>
      <c r="F72" s="4">
        <v>29.25</v>
      </c>
      <c r="G72" s="4">
        <v>48</v>
      </c>
      <c r="H72" s="4">
        <v>55</v>
      </c>
      <c r="I72" s="4"/>
    </row>
    <row r="73" spans="3:9">
      <c r="C73" s="1">
        <v>75</v>
      </c>
      <c r="D73" s="1"/>
      <c r="E73" s="4">
        <v>25</v>
      </c>
      <c r="F73" s="4">
        <v>30.25</v>
      </c>
      <c r="G73" s="4">
        <v>50</v>
      </c>
      <c r="H73" s="4">
        <v>57</v>
      </c>
      <c r="I73" s="4"/>
    </row>
    <row r="74" spans="3:9">
      <c r="C74" s="1">
        <v>76</v>
      </c>
      <c r="D74" s="1"/>
      <c r="E74" s="4">
        <v>26</v>
      </c>
      <c r="F74" s="4">
        <v>31.25</v>
      </c>
      <c r="G74" s="4">
        <v>52</v>
      </c>
      <c r="H74" s="4">
        <v>59</v>
      </c>
      <c r="I74" s="4"/>
    </row>
    <row r="75" spans="3:9">
      <c r="C75" s="1">
        <v>77</v>
      </c>
      <c r="D75" s="1"/>
      <c r="E75" s="4">
        <v>27</v>
      </c>
      <c r="F75" s="4">
        <v>32.25</v>
      </c>
      <c r="G75" s="4">
        <v>54</v>
      </c>
      <c r="H75" s="4">
        <v>61</v>
      </c>
      <c r="I75" s="4"/>
    </row>
    <row r="76" spans="3:9">
      <c r="C76" s="1">
        <v>78</v>
      </c>
      <c r="D76" s="1"/>
      <c r="E76" s="4">
        <v>28</v>
      </c>
      <c r="F76" s="4">
        <v>33.25</v>
      </c>
      <c r="G76" s="4">
        <v>56</v>
      </c>
      <c r="H76" s="4">
        <v>63</v>
      </c>
      <c r="I76" s="4"/>
    </row>
    <row r="77" spans="3:9">
      <c r="C77" s="1">
        <v>79</v>
      </c>
      <c r="D77" s="1"/>
      <c r="E77" s="4">
        <v>29</v>
      </c>
      <c r="F77" s="4">
        <v>34.25</v>
      </c>
      <c r="G77" s="4">
        <v>58</v>
      </c>
      <c r="H77" s="4">
        <v>65</v>
      </c>
      <c r="I77" s="4"/>
    </row>
    <row r="78" spans="3:9">
      <c r="C78" s="1">
        <v>80</v>
      </c>
      <c r="D78" s="1"/>
      <c r="E78" s="4">
        <v>30</v>
      </c>
      <c r="F78" s="4">
        <v>35.25</v>
      </c>
      <c r="G78" s="4">
        <v>60</v>
      </c>
      <c r="H78" s="4">
        <v>67</v>
      </c>
      <c r="I78" s="4"/>
    </row>
    <row r="79" spans="3:9">
      <c r="C79" s="1">
        <v>81</v>
      </c>
      <c r="D79" s="1"/>
      <c r="E79" s="4">
        <v>31.5</v>
      </c>
      <c r="F79" s="4">
        <v>36.75</v>
      </c>
      <c r="G79" s="4">
        <v>63</v>
      </c>
      <c r="H79" s="4">
        <v>70</v>
      </c>
      <c r="I79" s="4"/>
    </row>
    <row r="80" spans="3:9">
      <c r="C80" s="1">
        <v>82</v>
      </c>
      <c r="D80" s="1"/>
      <c r="E80" s="4">
        <v>33</v>
      </c>
      <c r="F80" s="4">
        <v>38.25</v>
      </c>
      <c r="G80" s="4">
        <v>66</v>
      </c>
      <c r="H80" s="4">
        <v>73</v>
      </c>
      <c r="I80" s="4"/>
    </row>
    <row r="81" spans="3:9">
      <c r="C81" s="1">
        <v>83</v>
      </c>
      <c r="D81" s="1"/>
      <c r="E81" s="4">
        <v>34.5</v>
      </c>
      <c r="F81" s="4">
        <v>39.75</v>
      </c>
      <c r="G81" s="4">
        <v>69</v>
      </c>
      <c r="H81" s="4">
        <v>76</v>
      </c>
      <c r="I81" s="4"/>
    </row>
    <row r="82" spans="3:9">
      <c r="C82" s="1">
        <v>84</v>
      </c>
      <c r="D82" s="1"/>
      <c r="E82" s="4">
        <v>36</v>
      </c>
      <c r="F82" s="4">
        <v>41.25</v>
      </c>
      <c r="G82" s="4">
        <v>72</v>
      </c>
      <c r="H82" s="4">
        <v>79</v>
      </c>
      <c r="I82" s="4"/>
    </row>
    <row r="83" spans="3:9">
      <c r="C83" s="1">
        <v>85</v>
      </c>
      <c r="D83" s="1"/>
      <c r="E83" s="4">
        <v>37.5</v>
      </c>
      <c r="F83" s="4">
        <v>42.75</v>
      </c>
      <c r="G83" s="4">
        <v>75</v>
      </c>
      <c r="H83" s="4">
        <v>82</v>
      </c>
      <c r="I83" s="4"/>
    </row>
    <row r="84" spans="3:9">
      <c r="C84" s="1">
        <v>86</v>
      </c>
      <c r="D84" s="1"/>
      <c r="E84" s="4">
        <v>38.5</v>
      </c>
      <c r="F84" s="4">
        <v>43.75</v>
      </c>
      <c r="G84" s="4">
        <v>77</v>
      </c>
      <c r="H84" s="4">
        <v>84</v>
      </c>
      <c r="I84" s="4"/>
    </row>
    <row r="85" spans="3:9">
      <c r="C85" s="1">
        <v>87</v>
      </c>
      <c r="D85" s="1"/>
      <c r="E85" s="4">
        <v>37.5</v>
      </c>
      <c r="F85" s="4">
        <v>42.75</v>
      </c>
      <c r="G85" s="4">
        <v>75</v>
      </c>
      <c r="H85" s="4">
        <v>82</v>
      </c>
      <c r="I85" s="4"/>
    </row>
    <row r="86" spans="3:9">
      <c r="C86" s="1">
        <v>88</v>
      </c>
      <c r="D86" s="1"/>
      <c r="E86" s="4">
        <v>38</v>
      </c>
      <c r="F86" s="4">
        <v>43.25</v>
      </c>
      <c r="G86" s="4">
        <v>76</v>
      </c>
      <c r="H86" s="4">
        <v>83</v>
      </c>
      <c r="I86" s="4"/>
    </row>
    <row r="87" spans="3:9">
      <c r="C87" s="1">
        <v>89</v>
      </c>
      <c r="D87" s="1"/>
      <c r="E87" s="4">
        <v>38.5</v>
      </c>
      <c r="F87" s="4">
        <v>43.75</v>
      </c>
      <c r="G87" s="4">
        <v>77</v>
      </c>
      <c r="H87" s="4">
        <v>84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37361-FA1B-41AF-96FE-AB6B3891EDCB}">
  <sheetPr codeName="Sheet106">
    <tabColor theme="5" tint="-0.249977111117893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128</v>
      </c>
      <c r="C6" s="5" t="s">
        <v>130</v>
      </c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>
        <v>1</v>
      </c>
      <c r="F12" s="1">
        <v>1</v>
      </c>
      <c r="G12" s="1">
        <v>1</v>
      </c>
      <c r="H12" s="1">
        <v>1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/>
      <c r="F16" s="4"/>
      <c r="G16" s="4"/>
      <c r="H16" s="4"/>
      <c r="I16" s="4"/>
    </row>
    <row r="17" spans="3:9">
      <c r="C17" s="1">
        <v>19</v>
      </c>
      <c r="D17" s="1"/>
      <c r="E17" s="4"/>
      <c r="F17" s="4"/>
      <c r="G17" s="4"/>
      <c r="H17" s="4"/>
      <c r="I17" s="4"/>
    </row>
    <row r="18" spans="3:9">
      <c r="C18" s="1">
        <v>20</v>
      </c>
      <c r="D18" s="1"/>
      <c r="E18" s="4"/>
      <c r="F18" s="4"/>
      <c r="G18" s="4"/>
      <c r="H18" s="4"/>
      <c r="I18" s="4"/>
    </row>
    <row r="19" spans="3:9">
      <c r="C19" s="1">
        <v>21</v>
      </c>
      <c r="D19" s="1"/>
      <c r="E19" s="4"/>
      <c r="F19" s="4"/>
      <c r="G19" s="4"/>
      <c r="H19" s="4"/>
      <c r="I19" s="4"/>
    </row>
    <row r="20" spans="3:9">
      <c r="C20" s="1">
        <v>22</v>
      </c>
      <c r="D20" s="1"/>
      <c r="E20" s="4"/>
      <c r="F20" s="4"/>
      <c r="G20" s="4"/>
      <c r="H20" s="4"/>
      <c r="I20" s="4"/>
    </row>
    <row r="21" spans="3:9">
      <c r="C21" s="1">
        <v>23</v>
      </c>
      <c r="D21" s="1"/>
      <c r="E21" s="4"/>
      <c r="F21" s="4"/>
      <c r="G21" s="4"/>
      <c r="H21" s="4"/>
      <c r="I21" s="4"/>
    </row>
    <row r="22" spans="3:9">
      <c r="C22" s="1">
        <v>24</v>
      </c>
      <c r="D22" s="1"/>
      <c r="E22" s="4"/>
      <c r="F22" s="4"/>
      <c r="G22" s="4"/>
      <c r="H22" s="4"/>
      <c r="I22" s="4"/>
    </row>
    <row r="23" spans="3:9">
      <c r="C23" s="1">
        <v>25</v>
      </c>
      <c r="D23" s="1"/>
      <c r="E23" s="4"/>
      <c r="F23" s="4"/>
      <c r="G23" s="4"/>
      <c r="H23" s="4"/>
      <c r="I23" s="4"/>
    </row>
    <row r="24" spans="3:9">
      <c r="C24" s="1">
        <v>26</v>
      </c>
      <c r="D24" s="1"/>
      <c r="E24" s="4"/>
      <c r="F24" s="4"/>
      <c r="G24" s="4"/>
      <c r="H24" s="4"/>
      <c r="I24" s="4"/>
    </row>
    <row r="25" spans="3:9">
      <c r="C25" s="1">
        <v>27</v>
      </c>
      <c r="D25" s="1"/>
      <c r="E25" s="4"/>
      <c r="F25" s="4"/>
      <c r="G25" s="4"/>
      <c r="H25" s="4"/>
      <c r="I25" s="4"/>
    </row>
    <row r="26" spans="3:9">
      <c r="C26" s="1">
        <v>28</v>
      </c>
      <c r="D26" s="1"/>
      <c r="E26" s="4"/>
      <c r="F26" s="4"/>
      <c r="G26" s="4"/>
      <c r="H26" s="4"/>
      <c r="I26" s="4"/>
    </row>
    <row r="27" spans="3:9">
      <c r="C27" s="1">
        <v>29</v>
      </c>
      <c r="D27" s="1"/>
      <c r="E27" s="4"/>
      <c r="F27" s="4"/>
      <c r="G27" s="4"/>
      <c r="H27" s="4"/>
      <c r="I27" s="4"/>
    </row>
    <row r="28" spans="3:9">
      <c r="C28" s="1">
        <v>30</v>
      </c>
      <c r="D28" s="1"/>
      <c r="E28" s="4"/>
      <c r="F28" s="4"/>
      <c r="G28" s="4"/>
      <c r="H28" s="4"/>
      <c r="I28" s="4"/>
    </row>
    <row r="29" spans="3:9">
      <c r="C29" s="1">
        <v>31</v>
      </c>
      <c r="D29" s="1"/>
      <c r="E29" s="4"/>
      <c r="F29" s="4"/>
      <c r="G29" s="4"/>
      <c r="H29" s="4"/>
      <c r="I29" s="4"/>
    </row>
    <row r="30" spans="3:9">
      <c r="C30" s="1">
        <v>32</v>
      </c>
      <c r="D30" s="1"/>
      <c r="E30" s="4"/>
      <c r="F30" s="4"/>
      <c r="G30" s="4"/>
      <c r="H30" s="4"/>
      <c r="I30" s="4"/>
    </row>
    <row r="31" spans="3:9">
      <c r="C31" s="1">
        <v>33</v>
      </c>
      <c r="D31" s="1"/>
      <c r="E31" s="4"/>
      <c r="F31" s="4"/>
      <c r="G31" s="4"/>
      <c r="H31" s="4"/>
      <c r="I31" s="4"/>
    </row>
    <row r="32" spans="3:9">
      <c r="C32" s="1">
        <v>34</v>
      </c>
      <c r="D32" s="1"/>
      <c r="E32" s="4"/>
      <c r="F32" s="4"/>
      <c r="G32" s="4"/>
      <c r="H32" s="4"/>
      <c r="I32" s="4"/>
    </row>
    <row r="33" spans="3:9">
      <c r="C33" s="1">
        <v>35</v>
      </c>
      <c r="D33" s="1"/>
      <c r="E33" s="4"/>
      <c r="F33" s="4"/>
      <c r="G33" s="4"/>
      <c r="H33" s="4"/>
      <c r="I33" s="4"/>
    </row>
    <row r="34" spans="3:9">
      <c r="C34" s="1">
        <v>36</v>
      </c>
      <c r="D34" s="1"/>
      <c r="E34" s="4"/>
      <c r="F34" s="4"/>
      <c r="G34" s="4"/>
      <c r="H34" s="4"/>
      <c r="I34" s="4"/>
    </row>
    <row r="35" spans="3:9">
      <c r="C35" s="1">
        <v>37</v>
      </c>
      <c r="D35" s="1"/>
      <c r="E35" s="4"/>
      <c r="F35" s="4"/>
      <c r="G35" s="4"/>
      <c r="H35" s="4"/>
      <c r="I35" s="4"/>
    </row>
    <row r="36" spans="3:9">
      <c r="C36" s="1">
        <v>38</v>
      </c>
      <c r="D36" s="1"/>
      <c r="E36" s="4"/>
      <c r="F36" s="4"/>
      <c r="G36" s="4"/>
      <c r="H36" s="4"/>
      <c r="I36" s="4"/>
    </row>
    <row r="37" spans="3:9">
      <c r="C37" s="1">
        <v>39</v>
      </c>
      <c r="D37" s="1"/>
      <c r="E37" s="4"/>
      <c r="F37" s="4"/>
      <c r="G37" s="4"/>
      <c r="H37" s="4"/>
      <c r="I37" s="4"/>
    </row>
    <row r="38" spans="3:9">
      <c r="C38" s="1">
        <v>40</v>
      </c>
      <c r="D38" s="1"/>
      <c r="E38" s="4"/>
      <c r="F38" s="4"/>
      <c r="G38" s="4"/>
      <c r="H38" s="4"/>
      <c r="I38" s="4"/>
    </row>
    <row r="39" spans="3:9">
      <c r="C39" s="1">
        <v>41</v>
      </c>
      <c r="D39" s="1"/>
      <c r="E39" s="4"/>
      <c r="F39" s="4"/>
      <c r="G39" s="4"/>
      <c r="H39" s="4"/>
      <c r="I39" s="4"/>
    </row>
    <row r="40" spans="3:9">
      <c r="C40" s="1">
        <v>42</v>
      </c>
      <c r="D40" s="1"/>
      <c r="E40" s="4"/>
      <c r="F40" s="4"/>
      <c r="G40" s="4"/>
      <c r="H40" s="4"/>
      <c r="I40" s="4"/>
    </row>
    <row r="41" spans="3:9">
      <c r="C41" s="1">
        <v>43</v>
      </c>
      <c r="D41" s="1"/>
      <c r="E41" s="4"/>
      <c r="F41" s="4"/>
      <c r="G41" s="4"/>
      <c r="H41" s="4"/>
      <c r="I41" s="4"/>
    </row>
    <row r="42" spans="3:9">
      <c r="C42" s="1">
        <v>44</v>
      </c>
      <c r="D42" s="1"/>
      <c r="E42" s="4"/>
      <c r="F42" s="4"/>
      <c r="G42" s="4"/>
      <c r="H42" s="4"/>
      <c r="I42" s="4"/>
    </row>
    <row r="43" spans="3:9">
      <c r="C43" s="1">
        <v>45</v>
      </c>
      <c r="D43" s="1"/>
      <c r="E43" s="4"/>
      <c r="F43" s="4"/>
      <c r="G43" s="4"/>
      <c r="H43" s="4"/>
      <c r="I43" s="4"/>
    </row>
    <row r="44" spans="3:9">
      <c r="C44" s="1">
        <v>46</v>
      </c>
      <c r="D44" s="1"/>
      <c r="E44" s="4"/>
      <c r="F44" s="4"/>
      <c r="G44" s="4"/>
      <c r="H44" s="4"/>
      <c r="I44" s="4"/>
    </row>
    <row r="45" spans="3:9">
      <c r="C45" s="1">
        <v>47</v>
      </c>
      <c r="D45" s="1"/>
      <c r="E45" s="4"/>
      <c r="F45" s="4"/>
      <c r="G45" s="4"/>
      <c r="H45" s="4"/>
      <c r="I45" s="4"/>
    </row>
    <row r="46" spans="3:9">
      <c r="C46" s="1">
        <v>48</v>
      </c>
      <c r="D46" s="1"/>
      <c r="E46" s="4"/>
      <c r="F46" s="4"/>
      <c r="G46" s="4"/>
      <c r="H46" s="4"/>
      <c r="I46" s="4"/>
    </row>
    <row r="47" spans="3:9">
      <c r="C47" s="1">
        <v>49</v>
      </c>
      <c r="D47" s="1"/>
      <c r="E47" s="4"/>
      <c r="F47" s="4"/>
      <c r="G47" s="4"/>
      <c r="H47" s="4"/>
      <c r="I47" s="4"/>
    </row>
    <row r="48" spans="3:9">
      <c r="C48" s="1">
        <v>50</v>
      </c>
      <c r="D48" s="1"/>
      <c r="E48" s="4">
        <v>13.91</v>
      </c>
      <c r="F48" s="4">
        <v>19.309999999999999</v>
      </c>
      <c r="G48" s="4">
        <v>27.81</v>
      </c>
      <c r="H48" s="4">
        <v>35.020000000000003</v>
      </c>
      <c r="I48" s="4"/>
    </row>
    <row r="49" spans="3:9">
      <c r="C49" s="1">
        <v>51</v>
      </c>
      <c r="D49" s="1"/>
      <c r="E49" s="4">
        <v>13.91</v>
      </c>
      <c r="F49" s="4">
        <v>19.309999999999999</v>
      </c>
      <c r="G49" s="4">
        <v>27.81</v>
      </c>
      <c r="H49" s="4">
        <v>35.020000000000003</v>
      </c>
      <c r="I49" s="4"/>
    </row>
    <row r="50" spans="3:9">
      <c r="C50" s="1">
        <v>52</v>
      </c>
      <c r="D50" s="1"/>
      <c r="E50" s="4">
        <v>13.91</v>
      </c>
      <c r="F50" s="4">
        <v>19.309999999999999</v>
      </c>
      <c r="G50" s="4">
        <v>27.81</v>
      </c>
      <c r="H50" s="4">
        <v>35.020000000000003</v>
      </c>
      <c r="I50" s="4"/>
    </row>
    <row r="51" spans="3:9">
      <c r="C51" s="1">
        <v>53</v>
      </c>
      <c r="D51" s="1"/>
      <c r="E51" s="4">
        <v>13.91</v>
      </c>
      <c r="F51" s="4">
        <v>19.309999999999999</v>
      </c>
      <c r="G51" s="4">
        <v>27.81</v>
      </c>
      <c r="H51" s="4">
        <v>35.020000000000003</v>
      </c>
      <c r="I51" s="4"/>
    </row>
    <row r="52" spans="3:9">
      <c r="C52" s="1">
        <v>54</v>
      </c>
      <c r="D52" s="1"/>
      <c r="E52" s="4">
        <v>13.91</v>
      </c>
      <c r="F52" s="4">
        <v>19.309999999999999</v>
      </c>
      <c r="G52" s="4">
        <v>27.81</v>
      </c>
      <c r="H52" s="4">
        <v>35.020000000000003</v>
      </c>
      <c r="I52" s="4"/>
    </row>
    <row r="53" spans="3:9">
      <c r="C53" s="1">
        <v>55</v>
      </c>
      <c r="D53" s="1"/>
      <c r="E53" s="4">
        <v>16.48</v>
      </c>
      <c r="F53" s="4">
        <v>21.89</v>
      </c>
      <c r="G53" s="4">
        <v>32.96</v>
      </c>
      <c r="H53" s="4">
        <v>40.17</v>
      </c>
      <c r="I53" s="4"/>
    </row>
    <row r="54" spans="3:9">
      <c r="C54" s="1">
        <v>56</v>
      </c>
      <c r="D54" s="1"/>
      <c r="E54" s="4">
        <v>16.48</v>
      </c>
      <c r="F54" s="4">
        <v>21.89</v>
      </c>
      <c r="G54" s="4">
        <v>32.96</v>
      </c>
      <c r="H54" s="4">
        <v>40.17</v>
      </c>
      <c r="I54" s="4"/>
    </row>
    <row r="55" spans="3:9">
      <c r="C55" s="1">
        <v>57</v>
      </c>
      <c r="D55" s="1"/>
      <c r="E55" s="4">
        <v>16.48</v>
      </c>
      <c r="F55" s="4">
        <v>21.89</v>
      </c>
      <c r="G55" s="4">
        <v>32.96</v>
      </c>
      <c r="H55" s="4">
        <v>40.17</v>
      </c>
      <c r="I55" s="4"/>
    </row>
    <row r="56" spans="3:9">
      <c r="C56" s="1">
        <v>58</v>
      </c>
      <c r="D56" s="1"/>
      <c r="E56" s="4">
        <v>16.48</v>
      </c>
      <c r="F56" s="4">
        <v>21.89</v>
      </c>
      <c r="G56" s="4">
        <v>32.96</v>
      </c>
      <c r="H56" s="4">
        <v>40.17</v>
      </c>
      <c r="I56" s="4"/>
    </row>
    <row r="57" spans="3:9">
      <c r="C57" s="1">
        <v>59</v>
      </c>
      <c r="D57" s="1"/>
      <c r="E57" s="4">
        <v>16.48</v>
      </c>
      <c r="F57" s="4">
        <v>21.89</v>
      </c>
      <c r="G57" s="4">
        <v>32.96</v>
      </c>
      <c r="H57" s="4">
        <v>40.17</v>
      </c>
      <c r="I57" s="4"/>
    </row>
    <row r="58" spans="3:9">
      <c r="C58" s="1">
        <v>60</v>
      </c>
      <c r="D58" s="1"/>
      <c r="E58" s="4">
        <v>18.03</v>
      </c>
      <c r="F58" s="4">
        <v>23.43</v>
      </c>
      <c r="G58" s="4">
        <v>36.049999999999997</v>
      </c>
      <c r="H58" s="4">
        <v>43.26</v>
      </c>
      <c r="I58" s="4"/>
    </row>
    <row r="59" spans="3:9">
      <c r="C59" s="1">
        <v>61</v>
      </c>
      <c r="D59" s="1"/>
      <c r="E59" s="4">
        <v>18.03</v>
      </c>
      <c r="F59" s="4">
        <v>23.43</v>
      </c>
      <c r="G59" s="4">
        <v>36.049999999999997</v>
      </c>
      <c r="H59" s="4">
        <v>43.26</v>
      </c>
      <c r="I59" s="4"/>
    </row>
    <row r="60" spans="3:9">
      <c r="C60" s="1">
        <v>62</v>
      </c>
      <c r="D60" s="1"/>
      <c r="E60" s="4">
        <v>18.03</v>
      </c>
      <c r="F60" s="4">
        <v>23.43</v>
      </c>
      <c r="G60" s="4">
        <v>36.049999999999997</v>
      </c>
      <c r="H60" s="4">
        <v>43.26</v>
      </c>
      <c r="I60" s="4"/>
    </row>
    <row r="61" spans="3:9">
      <c r="C61" s="1">
        <v>63</v>
      </c>
      <c r="D61" s="1"/>
      <c r="E61" s="4">
        <v>18.03</v>
      </c>
      <c r="F61" s="4">
        <v>23.43</v>
      </c>
      <c r="G61" s="4">
        <v>36.049999999999997</v>
      </c>
      <c r="H61" s="4">
        <v>43.26</v>
      </c>
      <c r="I61" s="4"/>
    </row>
    <row r="62" spans="3:9">
      <c r="C62" s="1">
        <v>64</v>
      </c>
      <c r="D62" s="1"/>
      <c r="E62" s="4">
        <v>18.03</v>
      </c>
      <c r="F62" s="4">
        <v>23.43</v>
      </c>
      <c r="G62" s="4">
        <v>36.049999999999997</v>
      </c>
      <c r="H62" s="4">
        <v>43.26</v>
      </c>
      <c r="I62" s="4"/>
    </row>
    <row r="63" spans="3:9">
      <c r="C63" s="1">
        <v>65</v>
      </c>
      <c r="D63" s="1"/>
      <c r="E63" s="4">
        <v>18.03</v>
      </c>
      <c r="F63" s="4">
        <v>23.43</v>
      </c>
      <c r="G63" s="4">
        <v>36.049999999999997</v>
      </c>
      <c r="H63" s="4">
        <v>43.26</v>
      </c>
      <c r="I63" s="4"/>
    </row>
    <row r="64" spans="3:9">
      <c r="C64" s="1">
        <v>66</v>
      </c>
      <c r="D64" s="1"/>
      <c r="E64" s="4">
        <v>18.54</v>
      </c>
      <c r="F64" s="4">
        <v>23.95</v>
      </c>
      <c r="G64" s="4">
        <v>37.08</v>
      </c>
      <c r="H64" s="4">
        <v>44.29</v>
      </c>
      <c r="I64" s="4"/>
    </row>
    <row r="65" spans="3:9">
      <c r="C65" s="1">
        <v>67</v>
      </c>
      <c r="D65" s="1"/>
      <c r="E65" s="4">
        <v>19.059999999999999</v>
      </c>
      <c r="F65" s="4">
        <v>24.46</v>
      </c>
      <c r="G65" s="4">
        <v>38.11</v>
      </c>
      <c r="H65" s="4">
        <v>45.32</v>
      </c>
      <c r="I65" s="4"/>
    </row>
    <row r="66" spans="3:9">
      <c r="C66" s="1">
        <v>68</v>
      </c>
      <c r="D66" s="1"/>
      <c r="E66" s="4">
        <v>19.57</v>
      </c>
      <c r="F66" s="4">
        <v>24.98</v>
      </c>
      <c r="G66" s="4">
        <v>39.14</v>
      </c>
      <c r="H66" s="4">
        <v>46.35</v>
      </c>
      <c r="I66" s="4"/>
    </row>
    <row r="67" spans="3:9">
      <c r="C67" s="1">
        <v>69</v>
      </c>
      <c r="D67" s="1"/>
      <c r="E67" s="4">
        <v>20.09</v>
      </c>
      <c r="F67" s="4">
        <v>25.49</v>
      </c>
      <c r="G67" s="4">
        <v>40.17</v>
      </c>
      <c r="H67" s="4">
        <v>47.38</v>
      </c>
      <c r="I67" s="4"/>
    </row>
    <row r="68" spans="3:9">
      <c r="C68" s="1">
        <v>70</v>
      </c>
      <c r="D68" s="1"/>
      <c r="E68" s="4">
        <v>20.6</v>
      </c>
      <c r="F68" s="4">
        <v>26.01</v>
      </c>
      <c r="G68" s="4">
        <v>41.2</v>
      </c>
      <c r="H68" s="4">
        <v>48.41</v>
      </c>
      <c r="I68" s="4"/>
    </row>
    <row r="69" spans="3:9">
      <c r="C69" s="1">
        <v>71</v>
      </c>
      <c r="D69" s="1"/>
      <c r="E69" s="4">
        <v>21.63</v>
      </c>
      <c r="F69" s="4">
        <v>27.04</v>
      </c>
      <c r="G69" s="4">
        <v>43.26</v>
      </c>
      <c r="H69" s="4">
        <v>50.47</v>
      </c>
      <c r="I69" s="4"/>
    </row>
    <row r="70" spans="3:9">
      <c r="C70" s="1">
        <v>72</v>
      </c>
      <c r="D70" s="1"/>
      <c r="E70" s="4">
        <v>22.66</v>
      </c>
      <c r="F70" s="4">
        <v>28.07</v>
      </c>
      <c r="G70" s="4">
        <v>45.32</v>
      </c>
      <c r="H70" s="4">
        <v>52.53</v>
      </c>
      <c r="I70" s="4"/>
    </row>
    <row r="71" spans="3:9">
      <c r="C71" s="1">
        <v>73</v>
      </c>
      <c r="D71" s="1"/>
      <c r="E71" s="4">
        <v>23.69</v>
      </c>
      <c r="F71" s="4">
        <v>29.1</v>
      </c>
      <c r="G71" s="4">
        <v>47.38</v>
      </c>
      <c r="H71" s="4">
        <v>54.59</v>
      </c>
      <c r="I71" s="4"/>
    </row>
    <row r="72" spans="3:9">
      <c r="C72" s="1">
        <v>74</v>
      </c>
      <c r="D72" s="1"/>
      <c r="E72" s="4">
        <v>24.72</v>
      </c>
      <c r="F72" s="4">
        <v>30.13</v>
      </c>
      <c r="G72" s="4">
        <v>49.44</v>
      </c>
      <c r="H72" s="4">
        <v>56.65</v>
      </c>
      <c r="I72" s="4"/>
    </row>
    <row r="73" spans="3:9">
      <c r="C73" s="1">
        <v>75</v>
      </c>
      <c r="D73" s="1"/>
      <c r="E73" s="4">
        <v>25.75</v>
      </c>
      <c r="F73" s="4">
        <v>31.16</v>
      </c>
      <c r="G73" s="4">
        <v>51.5</v>
      </c>
      <c r="H73" s="4">
        <v>58.71</v>
      </c>
      <c r="I73" s="4"/>
    </row>
    <row r="74" spans="3:9">
      <c r="C74" s="1">
        <v>76</v>
      </c>
      <c r="D74" s="1"/>
      <c r="E74" s="4">
        <v>26.78</v>
      </c>
      <c r="F74" s="4">
        <v>32.19</v>
      </c>
      <c r="G74" s="4">
        <v>53.56</v>
      </c>
      <c r="H74" s="4">
        <v>60.77</v>
      </c>
      <c r="I74" s="4"/>
    </row>
    <row r="75" spans="3:9">
      <c r="C75" s="1">
        <v>77</v>
      </c>
      <c r="D75" s="1"/>
      <c r="E75" s="4">
        <v>27.81</v>
      </c>
      <c r="F75" s="4">
        <v>33.22</v>
      </c>
      <c r="G75" s="4">
        <v>55.62</v>
      </c>
      <c r="H75" s="4">
        <v>62.83</v>
      </c>
      <c r="I75" s="4"/>
    </row>
    <row r="76" spans="3:9">
      <c r="C76" s="1">
        <v>78</v>
      </c>
      <c r="D76" s="1"/>
      <c r="E76" s="4">
        <v>28.84</v>
      </c>
      <c r="F76" s="4">
        <v>34.25</v>
      </c>
      <c r="G76" s="4">
        <v>57.68</v>
      </c>
      <c r="H76" s="4">
        <v>64.89</v>
      </c>
      <c r="I76" s="4"/>
    </row>
    <row r="77" spans="3:9">
      <c r="C77" s="1">
        <v>79</v>
      </c>
      <c r="D77" s="1"/>
      <c r="E77" s="4">
        <v>29.87</v>
      </c>
      <c r="F77" s="4">
        <v>35.28</v>
      </c>
      <c r="G77" s="4">
        <v>59.74</v>
      </c>
      <c r="H77" s="4">
        <v>66.95</v>
      </c>
      <c r="I77" s="4"/>
    </row>
    <row r="78" spans="3:9">
      <c r="C78" s="1">
        <v>80</v>
      </c>
      <c r="D78" s="1"/>
      <c r="E78" s="4">
        <v>30.9</v>
      </c>
      <c r="F78" s="4">
        <v>36.31</v>
      </c>
      <c r="G78" s="4">
        <v>61.8</v>
      </c>
      <c r="H78" s="4">
        <v>69.010000000000005</v>
      </c>
      <c r="I78" s="4"/>
    </row>
    <row r="79" spans="3:9">
      <c r="C79" s="1">
        <v>81</v>
      </c>
      <c r="D79" s="1"/>
      <c r="E79" s="4">
        <v>32.450000000000003</v>
      </c>
      <c r="F79" s="4">
        <v>37.85</v>
      </c>
      <c r="G79" s="4">
        <v>64.89</v>
      </c>
      <c r="H79" s="4">
        <v>72.099999999999994</v>
      </c>
      <c r="I79" s="4"/>
    </row>
    <row r="80" spans="3:9">
      <c r="C80" s="1">
        <v>82</v>
      </c>
      <c r="D80" s="1"/>
      <c r="E80" s="4">
        <v>33.99</v>
      </c>
      <c r="F80" s="4">
        <v>39.4</v>
      </c>
      <c r="G80" s="4">
        <v>67.98</v>
      </c>
      <c r="H80" s="4">
        <v>75.19</v>
      </c>
      <c r="I80" s="4"/>
    </row>
    <row r="81" spans="3:9">
      <c r="C81" s="1">
        <v>83</v>
      </c>
      <c r="D81" s="1"/>
      <c r="E81" s="4">
        <v>35.54</v>
      </c>
      <c r="F81" s="4">
        <v>40.94</v>
      </c>
      <c r="G81" s="4">
        <v>71.069999999999993</v>
      </c>
      <c r="H81" s="4">
        <v>78.28</v>
      </c>
      <c r="I81" s="4"/>
    </row>
    <row r="82" spans="3:9">
      <c r="C82" s="1">
        <v>84</v>
      </c>
      <c r="D82" s="1"/>
      <c r="E82" s="4">
        <v>37.08</v>
      </c>
      <c r="F82" s="4">
        <v>42.49</v>
      </c>
      <c r="G82" s="4">
        <v>74.16</v>
      </c>
      <c r="H82" s="4">
        <v>81.37</v>
      </c>
      <c r="I82" s="4"/>
    </row>
    <row r="83" spans="3:9">
      <c r="C83" s="1">
        <v>85</v>
      </c>
      <c r="D83" s="1"/>
      <c r="E83" s="4">
        <v>38.630000000000003</v>
      </c>
      <c r="F83" s="4">
        <v>44.03</v>
      </c>
      <c r="G83" s="4">
        <v>77.25</v>
      </c>
      <c r="H83" s="4">
        <v>84.46</v>
      </c>
      <c r="I83" s="4"/>
    </row>
    <row r="84" spans="3:9">
      <c r="C84" s="1">
        <v>86</v>
      </c>
      <c r="D84" s="1"/>
      <c r="E84" s="4">
        <v>39.659999999999997</v>
      </c>
      <c r="F84" s="4">
        <v>45.06</v>
      </c>
      <c r="G84" s="4">
        <v>79.31</v>
      </c>
      <c r="H84" s="4">
        <v>86.52</v>
      </c>
      <c r="I84" s="4"/>
    </row>
    <row r="85" spans="3:9">
      <c r="C85" s="1">
        <v>87</v>
      </c>
      <c r="D85" s="1"/>
      <c r="E85" s="4">
        <v>38.630000000000003</v>
      </c>
      <c r="F85" s="4">
        <v>44.03</v>
      </c>
      <c r="G85" s="4">
        <v>77.25</v>
      </c>
      <c r="H85" s="4">
        <v>84.46</v>
      </c>
      <c r="I85" s="4"/>
    </row>
    <row r="86" spans="3:9">
      <c r="C86" s="1">
        <v>88</v>
      </c>
      <c r="D86" s="1"/>
      <c r="E86" s="4">
        <v>39.14</v>
      </c>
      <c r="F86" s="4">
        <v>44.55</v>
      </c>
      <c r="G86" s="4">
        <v>78.28</v>
      </c>
      <c r="H86" s="4">
        <v>85.49</v>
      </c>
      <c r="I86" s="4"/>
    </row>
    <row r="87" spans="3:9">
      <c r="C87" s="1">
        <v>89</v>
      </c>
      <c r="D87" s="1"/>
      <c r="E87" s="4">
        <v>39.659999999999997</v>
      </c>
      <c r="F87" s="4">
        <v>45.06</v>
      </c>
      <c r="G87" s="4">
        <v>79.31</v>
      </c>
      <c r="H87" s="4">
        <v>86.52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F7AD-7C63-4DC0-B046-F0DF37ADA3F2}">
  <sheetPr codeName="Sheet107">
    <tabColor theme="5" tint="-0.249977111117893"/>
  </sheetPr>
  <dimension ref="B1:AB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28">
      <c r="B1" s="37"/>
    </row>
    <row r="2" spans="2:28">
      <c r="B2" s="37" t="s">
        <v>98</v>
      </c>
    </row>
    <row r="3" spans="2:28">
      <c r="B3" s="32"/>
    </row>
    <row r="4" spans="2:28">
      <c r="B4" s="30"/>
    </row>
    <row r="6" spans="2:28">
      <c r="B6" s="38" t="s">
        <v>128</v>
      </c>
      <c r="C6" s="5" t="s">
        <v>131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28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8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2:28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2:28">
      <c r="B10"/>
      <c r="C10" s="2"/>
      <c r="D10" s="2"/>
      <c r="E10" s="41" t="s">
        <v>18</v>
      </c>
      <c r="F10" s="42"/>
      <c r="G10" s="42"/>
      <c r="H10" s="42"/>
      <c r="I10" s="42"/>
      <c r="J10" s="42"/>
      <c r="K10" s="41" t="s">
        <v>18</v>
      </c>
      <c r="L10" s="42"/>
      <c r="M10" s="42"/>
      <c r="N10" s="42"/>
      <c r="O10" s="42"/>
      <c r="P10" s="42"/>
      <c r="Q10" s="41" t="s">
        <v>18</v>
      </c>
      <c r="R10" s="42"/>
      <c r="S10" s="42"/>
      <c r="T10" s="42"/>
      <c r="U10" s="42"/>
      <c r="V10" s="42"/>
      <c r="W10" s="41" t="s">
        <v>18</v>
      </c>
      <c r="X10" s="42"/>
      <c r="Y10" s="42"/>
      <c r="Z10" s="42"/>
      <c r="AA10" s="42"/>
      <c r="AB10" s="42"/>
    </row>
    <row r="11" spans="2:28">
      <c r="C11" t="s">
        <v>18</v>
      </c>
      <c r="E11" s="6" t="s">
        <v>19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6" t="s">
        <v>35</v>
      </c>
      <c r="L11" s="6" t="s">
        <v>35</v>
      </c>
      <c r="M11" s="6" t="s">
        <v>35</v>
      </c>
      <c r="N11" s="6" t="s">
        <v>35</v>
      </c>
      <c r="O11" s="6" t="s">
        <v>35</v>
      </c>
      <c r="P11" s="6" t="s">
        <v>35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33</v>
      </c>
      <c r="X11" s="6" t="s">
        <v>33</v>
      </c>
      <c r="Y11" s="6" t="s">
        <v>33</v>
      </c>
      <c r="Z11" s="6" t="s">
        <v>33</v>
      </c>
      <c r="AA11" s="6" t="s">
        <v>33</v>
      </c>
      <c r="AB11" s="6" t="s">
        <v>33</v>
      </c>
    </row>
    <row r="12" spans="2:28">
      <c r="C12" t="s">
        <v>14</v>
      </c>
      <c r="E12" s="1">
        <v>3</v>
      </c>
      <c r="F12" s="1">
        <v>5</v>
      </c>
      <c r="G12" s="1">
        <v>7</v>
      </c>
      <c r="H12" s="1">
        <v>10</v>
      </c>
      <c r="I12" s="1">
        <v>20</v>
      </c>
      <c r="J12" s="1">
        <v>31</v>
      </c>
      <c r="K12" s="1">
        <v>3</v>
      </c>
      <c r="L12" s="1">
        <v>5</v>
      </c>
      <c r="M12" s="1">
        <v>7</v>
      </c>
      <c r="N12" s="1">
        <v>10</v>
      </c>
      <c r="O12" s="1">
        <v>20</v>
      </c>
      <c r="P12" s="1">
        <v>31</v>
      </c>
      <c r="Q12" s="1">
        <v>3</v>
      </c>
      <c r="R12" s="1">
        <v>5</v>
      </c>
      <c r="S12" s="1">
        <v>7</v>
      </c>
      <c r="T12" s="1">
        <v>10</v>
      </c>
      <c r="U12" s="1">
        <v>20</v>
      </c>
      <c r="V12" s="1">
        <v>31</v>
      </c>
      <c r="W12" s="1">
        <v>3</v>
      </c>
      <c r="X12" s="1">
        <v>5</v>
      </c>
      <c r="Y12" s="1">
        <v>7</v>
      </c>
      <c r="Z12" s="1">
        <v>10</v>
      </c>
      <c r="AA12" s="1">
        <v>20</v>
      </c>
      <c r="AB12" s="1">
        <v>31</v>
      </c>
    </row>
    <row r="13" spans="2:28">
      <c r="C13" t="s">
        <v>15</v>
      </c>
      <c r="E13" s="1" t="s">
        <v>132</v>
      </c>
      <c r="F13" s="1" t="s">
        <v>132</v>
      </c>
      <c r="G13" s="1" t="s">
        <v>132</v>
      </c>
      <c r="H13" s="1" t="s">
        <v>132</v>
      </c>
      <c r="I13" s="1" t="s">
        <v>132</v>
      </c>
      <c r="J13" s="1" t="s">
        <v>132</v>
      </c>
      <c r="K13" s="1" t="s">
        <v>132</v>
      </c>
      <c r="L13" s="1" t="s">
        <v>132</v>
      </c>
      <c r="M13" s="1" t="s">
        <v>132</v>
      </c>
      <c r="N13" s="1" t="s">
        <v>132</v>
      </c>
      <c r="O13" s="1" t="s">
        <v>132</v>
      </c>
      <c r="P13" s="1" t="s">
        <v>132</v>
      </c>
      <c r="Q13" s="1" t="s">
        <v>132</v>
      </c>
      <c r="R13" s="1" t="s">
        <v>132</v>
      </c>
      <c r="S13" s="1" t="s">
        <v>132</v>
      </c>
      <c r="T13" s="1" t="s">
        <v>132</v>
      </c>
      <c r="U13" s="1" t="s">
        <v>132</v>
      </c>
      <c r="V13" s="1" t="s">
        <v>132</v>
      </c>
      <c r="W13" s="1" t="s">
        <v>132</v>
      </c>
      <c r="X13" s="1" t="s">
        <v>132</v>
      </c>
      <c r="Y13" s="1" t="s">
        <v>132</v>
      </c>
      <c r="Z13" s="1" t="s">
        <v>132</v>
      </c>
      <c r="AA13" s="1" t="s">
        <v>132</v>
      </c>
      <c r="AB13" s="1" t="s">
        <v>132</v>
      </c>
    </row>
    <row r="14" spans="2:28">
      <c r="C14" s="1" t="s">
        <v>17</v>
      </c>
      <c r="D14" s="1"/>
    </row>
    <row r="15" spans="2:28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>
      <c r="C16" s="1">
        <v>18</v>
      </c>
      <c r="D16" s="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3:28">
      <c r="C17" s="1">
        <v>19</v>
      </c>
      <c r="D17" s="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3:28">
      <c r="C18" s="1">
        <v>20</v>
      </c>
      <c r="D18" s="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3:28">
      <c r="C19" s="1">
        <v>21</v>
      </c>
      <c r="D19" s="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3:28">
      <c r="C20" s="1">
        <v>22</v>
      </c>
      <c r="D20" s="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3:28">
      <c r="C21" s="1">
        <v>23</v>
      </c>
      <c r="D21" s="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3:28">
      <c r="C22" s="1">
        <v>24</v>
      </c>
      <c r="D22" s="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3:28">
      <c r="C23" s="1">
        <v>25</v>
      </c>
      <c r="D23" s="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3:28">
      <c r="C24" s="1">
        <v>26</v>
      </c>
      <c r="D24" s="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3:28">
      <c r="C25" s="1">
        <v>27</v>
      </c>
      <c r="D25" s="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3:28">
      <c r="C26" s="1">
        <v>28</v>
      </c>
      <c r="D26" s="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3:28">
      <c r="C27" s="1">
        <v>29</v>
      </c>
      <c r="D27" s="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3:28">
      <c r="C28" s="1">
        <v>30</v>
      </c>
      <c r="D28" s="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3:28">
      <c r="C29" s="1">
        <v>31</v>
      </c>
      <c r="D29" s="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3:28">
      <c r="C30" s="1">
        <v>32</v>
      </c>
      <c r="D30" s="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3:28">
      <c r="C31" s="1">
        <v>33</v>
      </c>
      <c r="D31" s="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3:28">
      <c r="C32" s="1">
        <v>34</v>
      </c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3:28">
      <c r="C33" s="1">
        <v>35</v>
      </c>
      <c r="D33" s="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3:28">
      <c r="C34" s="1">
        <v>36</v>
      </c>
      <c r="D34" s="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3:28">
      <c r="C35" s="1">
        <v>37</v>
      </c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3:28">
      <c r="C36" s="1">
        <v>38</v>
      </c>
      <c r="D36" s="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3:28">
      <c r="C37" s="1">
        <v>39</v>
      </c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3:28">
      <c r="C38" s="1">
        <v>40</v>
      </c>
      <c r="D38" s="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3:28">
      <c r="C39" s="1">
        <v>41</v>
      </c>
      <c r="D39" s="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3:28">
      <c r="C40" s="1">
        <v>42</v>
      </c>
      <c r="D40" s="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3:28">
      <c r="C41" s="1">
        <v>43</v>
      </c>
      <c r="D41" s="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3:28">
      <c r="C42" s="1">
        <v>44</v>
      </c>
      <c r="D42" s="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3:28">
      <c r="C43" s="1">
        <v>45</v>
      </c>
      <c r="D43" s="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3:28">
      <c r="C44" s="1">
        <v>46</v>
      </c>
      <c r="D44" s="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3:28">
      <c r="C45" s="1">
        <v>47</v>
      </c>
      <c r="D45" s="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3:28">
      <c r="C46" s="1">
        <v>48</v>
      </c>
      <c r="D46" s="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3:28">
      <c r="C47" s="1">
        <v>49</v>
      </c>
      <c r="D47" s="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3:28">
      <c r="C48" s="1">
        <v>50</v>
      </c>
      <c r="D48" s="1"/>
      <c r="E48" s="4">
        <v>26.78</v>
      </c>
      <c r="F48" s="4">
        <v>29.87</v>
      </c>
      <c r="G48" s="4">
        <v>36.57</v>
      </c>
      <c r="H48" s="4">
        <v>39.14</v>
      </c>
      <c r="I48" s="4">
        <v>41.2</v>
      </c>
      <c r="J48" s="4">
        <v>43.26</v>
      </c>
      <c r="K48" s="4">
        <v>38.369999999999997</v>
      </c>
      <c r="L48" s="4">
        <v>43</v>
      </c>
      <c r="M48" s="4">
        <v>51.24</v>
      </c>
      <c r="N48" s="4">
        <v>55.36</v>
      </c>
      <c r="O48" s="4">
        <v>61.29</v>
      </c>
      <c r="P48" s="4">
        <v>64.12</v>
      </c>
      <c r="Q48" s="4">
        <v>53.56</v>
      </c>
      <c r="R48" s="4">
        <v>59.74</v>
      </c>
      <c r="S48" s="4">
        <v>73.13</v>
      </c>
      <c r="T48" s="4">
        <v>78.28</v>
      </c>
      <c r="U48" s="4">
        <v>82.4</v>
      </c>
      <c r="V48" s="4">
        <v>86.52</v>
      </c>
      <c r="W48" s="4">
        <v>69.010000000000005</v>
      </c>
      <c r="X48" s="4">
        <v>77.25</v>
      </c>
      <c r="Y48" s="4">
        <v>92.7</v>
      </c>
      <c r="Z48" s="4">
        <v>99.91</v>
      </c>
      <c r="AA48" s="4">
        <v>109.18</v>
      </c>
      <c r="AB48" s="4">
        <v>114.33</v>
      </c>
    </row>
    <row r="49" spans="3:28">
      <c r="C49" s="1">
        <v>51</v>
      </c>
      <c r="D49" s="1"/>
      <c r="E49" s="4">
        <v>27.81</v>
      </c>
      <c r="F49" s="4">
        <v>30.39</v>
      </c>
      <c r="G49" s="4">
        <v>37.6</v>
      </c>
      <c r="H49" s="4">
        <v>40.17</v>
      </c>
      <c r="I49" s="4">
        <v>42.23</v>
      </c>
      <c r="J49" s="4">
        <v>44.29</v>
      </c>
      <c r="K49" s="4">
        <v>39.4</v>
      </c>
      <c r="L49" s="4">
        <v>43.52</v>
      </c>
      <c r="M49" s="4">
        <v>52.27</v>
      </c>
      <c r="N49" s="4">
        <v>56.39</v>
      </c>
      <c r="O49" s="4">
        <v>62.32</v>
      </c>
      <c r="P49" s="4">
        <v>65.150000000000006</v>
      </c>
      <c r="Q49" s="4">
        <v>55.62</v>
      </c>
      <c r="R49" s="4">
        <v>60.77</v>
      </c>
      <c r="S49" s="4">
        <v>75.19</v>
      </c>
      <c r="T49" s="4">
        <v>80.34</v>
      </c>
      <c r="U49" s="4">
        <v>84.46</v>
      </c>
      <c r="V49" s="4">
        <v>88.58</v>
      </c>
      <c r="W49" s="4">
        <v>71.069999999999993</v>
      </c>
      <c r="X49" s="4">
        <v>78.28</v>
      </c>
      <c r="Y49" s="4">
        <v>94.76</v>
      </c>
      <c r="Z49" s="4">
        <v>101.97</v>
      </c>
      <c r="AA49" s="4">
        <v>111.24</v>
      </c>
      <c r="AB49" s="4">
        <v>116.39</v>
      </c>
    </row>
    <row r="50" spans="3:28">
      <c r="C50" s="1">
        <v>52</v>
      </c>
      <c r="D50" s="1"/>
      <c r="E50" s="4">
        <v>28.84</v>
      </c>
      <c r="F50" s="4">
        <v>30.9</v>
      </c>
      <c r="G50" s="4">
        <v>38.630000000000003</v>
      </c>
      <c r="H50" s="4">
        <v>41.2</v>
      </c>
      <c r="I50" s="4">
        <v>43.26</v>
      </c>
      <c r="J50" s="4">
        <v>45.32</v>
      </c>
      <c r="K50" s="4">
        <v>40.43</v>
      </c>
      <c r="L50" s="4">
        <v>44.03</v>
      </c>
      <c r="M50" s="4">
        <v>53.3</v>
      </c>
      <c r="N50" s="4">
        <v>57.42</v>
      </c>
      <c r="O50" s="4">
        <v>63.35</v>
      </c>
      <c r="P50" s="4">
        <v>66.180000000000007</v>
      </c>
      <c r="Q50" s="4">
        <v>57.68</v>
      </c>
      <c r="R50" s="4">
        <v>61.8</v>
      </c>
      <c r="S50" s="4">
        <v>77.25</v>
      </c>
      <c r="T50" s="4">
        <v>82.4</v>
      </c>
      <c r="U50" s="4">
        <v>86.52</v>
      </c>
      <c r="V50" s="4">
        <v>90.64</v>
      </c>
      <c r="W50" s="4">
        <v>73.13</v>
      </c>
      <c r="X50" s="4">
        <v>79.31</v>
      </c>
      <c r="Y50" s="4">
        <v>96.82</v>
      </c>
      <c r="Z50" s="4">
        <v>104.03</v>
      </c>
      <c r="AA50" s="4">
        <v>113.3</v>
      </c>
      <c r="AB50" s="4">
        <v>118.45</v>
      </c>
    </row>
    <row r="51" spans="3:28">
      <c r="C51" s="1">
        <v>53</v>
      </c>
      <c r="D51" s="1"/>
      <c r="E51" s="4">
        <v>29.87</v>
      </c>
      <c r="F51" s="4">
        <v>31.93</v>
      </c>
      <c r="G51" s="4">
        <v>39.659999999999997</v>
      </c>
      <c r="H51" s="4">
        <v>42.23</v>
      </c>
      <c r="I51" s="4">
        <v>44.81</v>
      </c>
      <c r="J51" s="4">
        <v>46.87</v>
      </c>
      <c r="K51" s="4">
        <v>41.46</v>
      </c>
      <c r="L51" s="4">
        <v>45.06</v>
      </c>
      <c r="M51" s="4">
        <v>54.33</v>
      </c>
      <c r="N51" s="4">
        <v>58.45</v>
      </c>
      <c r="O51" s="4">
        <v>64.89</v>
      </c>
      <c r="P51" s="4">
        <v>67.72</v>
      </c>
      <c r="Q51" s="4">
        <v>59.74</v>
      </c>
      <c r="R51" s="4">
        <v>63.86</v>
      </c>
      <c r="S51" s="4">
        <v>79.31</v>
      </c>
      <c r="T51" s="4">
        <v>84.46</v>
      </c>
      <c r="U51" s="4">
        <v>89.61</v>
      </c>
      <c r="V51" s="4">
        <v>93.73</v>
      </c>
      <c r="W51" s="4">
        <v>75.19</v>
      </c>
      <c r="X51" s="4">
        <v>81.37</v>
      </c>
      <c r="Y51" s="4">
        <v>98.88</v>
      </c>
      <c r="Z51" s="4">
        <v>106.09</v>
      </c>
      <c r="AA51" s="4">
        <v>116.39</v>
      </c>
      <c r="AB51" s="4">
        <v>121.54</v>
      </c>
    </row>
    <row r="52" spans="3:28">
      <c r="C52" s="1">
        <v>54</v>
      </c>
      <c r="D52" s="1"/>
      <c r="E52" s="4">
        <v>30.9</v>
      </c>
      <c r="F52" s="4">
        <v>32.96</v>
      </c>
      <c r="G52" s="4">
        <v>40.69</v>
      </c>
      <c r="H52" s="4">
        <v>43.26</v>
      </c>
      <c r="I52" s="4">
        <v>46.35</v>
      </c>
      <c r="J52" s="4">
        <v>48.41</v>
      </c>
      <c r="K52" s="4">
        <v>42.49</v>
      </c>
      <c r="L52" s="4">
        <v>46.09</v>
      </c>
      <c r="M52" s="4">
        <v>55.36</v>
      </c>
      <c r="N52" s="4">
        <v>59.48</v>
      </c>
      <c r="O52" s="4">
        <v>66.44</v>
      </c>
      <c r="P52" s="4">
        <v>69.27</v>
      </c>
      <c r="Q52" s="4">
        <v>61.8</v>
      </c>
      <c r="R52" s="4">
        <v>65.92</v>
      </c>
      <c r="S52" s="4">
        <v>81.37</v>
      </c>
      <c r="T52" s="4">
        <v>86.52</v>
      </c>
      <c r="U52" s="4">
        <v>92.7</v>
      </c>
      <c r="V52" s="4">
        <v>96.82</v>
      </c>
      <c r="W52" s="4">
        <v>77.25</v>
      </c>
      <c r="X52" s="4">
        <v>83.43</v>
      </c>
      <c r="Y52" s="4">
        <v>100.94</v>
      </c>
      <c r="Z52" s="4">
        <v>108.15</v>
      </c>
      <c r="AA52" s="4">
        <v>119.48</v>
      </c>
      <c r="AB52" s="4">
        <v>124.63</v>
      </c>
    </row>
    <row r="53" spans="3:28">
      <c r="C53" s="1">
        <v>55</v>
      </c>
      <c r="D53" s="1"/>
      <c r="E53" s="4">
        <v>31.93</v>
      </c>
      <c r="F53" s="4">
        <v>33.99</v>
      </c>
      <c r="G53" s="4">
        <v>41.72</v>
      </c>
      <c r="H53" s="4">
        <v>44.29</v>
      </c>
      <c r="I53" s="4">
        <v>47.9</v>
      </c>
      <c r="J53" s="4">
        <v>49.96</v>
      </c>
      <c r="K53" s="4">
        <v>43.52</v>
      </c>
      <c r="L53" s="4">
        <v>47.12</v>
      </c>
      <c r="M53" s="4">
        <v>56.39</v>
      </c>
      <c r="N53" s="4">
        <v>60.51</v>
      </c>
      <c r="O53" s="4">
        <v>67.98</v>
      </c>
      <c r="P53" s="4">
        <v>70.81</v>
      </c>
      <c r="Q53" s="4">
        <v>63.86</v>
      </c>
      <c r="R53" s="4">
        <v>67.98</v>
      </c>
      <c r="S53" s="4">
        <v>83.43</v>
      </c>
      <c r="T53" s="4">
        <v>88.58</v>
      </c>
      <c r="U53" s="4">
        <v>95.79</v>
      </c>
      <c r="V53" s="4">
        <v>99.91</v>
      </c>
      <c r="W53" s="4">
        <v>79.31</v>
      </c>
      <c r="X53" s="4">
        <v>85.49</v>
      </c>
      <c r="Y53" s="4">
        <v>103</v>
      </c>
      <c r="Z53" s="4">
        <v>110.21</v>
      </c>
      <c r="AA53" s="4">
        <v>122.57</v>
      </c>
      <c r="AB53" s="4">
        <v>127.72</v>
      </c>
    </row>
    <row r="54" spans="3:28">
      <c r="C54" s="1">
        <v>56</v>
      </c>
      <c r="D54" s="1"/>
      <c r="E54" s="4">
        <v>32.450000000000003</v>
      </c>
      <c r="F54" s="4">
        <v>35.020000000000003</v>
      </c>
      <c r="G54" s="4">
        <v>42.75</v>
      </c>
      <c r="H54" s="4">
        <v>45.32</v>
      </c>
      <c r="I54" s="4">
        <v>49.44</v>
      </c>
      <c r="J54" s="4">
        <v>51.5</v>
      </c>
      <c r="K54" s="4">
        <v>44.03</v>
      </c>
      <c r="L54" s="4">
        <v>48.15</v>
      </c>
      <c r="M54" s="4">
        <v>57.42</v>
      </c>
      <c r="N54" s="4">
        <v>61.54</v>
      </c>
      <c r="O54" s="4">
        <v>69.53</v>
      </c>
      <c r="P54" s="4">
        <v>72.36</v>
      </c>
      <c r="Q54" s="4">
        <v>64.89</v>
      </c>
      <c r="R54" s="4">
        <v>70.040000000000006</v>
      </c>
      <c r="S54" s="4">
        <v>85.49</v>
      </c>
      <c r="T54" s="4">
        <v>90.64</v>
      </c>
      <c r="U54" s="4">
        <v>98.88</v>
      </c>
      <c r="V54" s="4">
        <v>103</v>
      </c>
      <c r="W54" s="4">
        <v>80.34</v>
      </c>
      <c r="X54" s="4">
        <v>87.55</v>
      </c>
      <c r="Y54" s="4">
        <v>105.06</v>
      </c>
      <c r="Z54" s="4">
        <v>112.27</v>
      </c>
      <c r="AA54" s="4">
        <v>125.66</v>
      </c>
      <c r="AB54" s="4">
        <v>130.81</v>
      </c>
    </row>
    <row r="55" spans="3:28">
      <c r="C55" s="1">
        <v>57</v>
      </c>
      <c r="D55" s="1"/>
      <c r="E55" s="4">
        <v>32.96</v>
      </c>
      <c r="F55" s="4">
        <v>36.049999999999997</v>
      </c>
      <c r="G55" s="4">
        <v>43.78</v>
      </c>
      <c r="H55" s="4">
        <v>46.35</v>
      </c>
      <c r="I55" s="4">
        <v>51.5</v>
      </c>
      <c r="J55" s="4">
        <v>53.56</v>
      </c>
      <c r="K55" s="4">
        <v>44.55</v>
      </c>
      <c r="L55" s="4">
        <v>49.18</v>
      </c>
      <c r="M55" s="4">
        <v>58.45</v>
      </c>
      <c r="N55" s="4">
        <v>62.57</v>
      </c>
      <c r="O55" s="4">
        <v>71.59</v>
      </c>
      <c r="P55" s="4">
        <v>74.42</v>
      </c>
      <c r="Q55" s="4">
        <v>65.92</v>
      </c>
      <c r="R55" s="4">
        <v>72.099999999999994</v>
      </c>
      <c r="S55" s="4">
        <v>87.55</v>
      </c>
      <c r="T55" s="4">
        <v>92.7</v>
      </c>
      <c r="U55" s="4">
        <v>103</v>
      </c>
      <c r="V55" s="4">
        <v>107.12</v>
      </c>
      <c r="W55" s="4">
        <v>81.37</v>
      </c>
      <c r="X55" s="4">
        <v>89.61</v>
      </c>
      <c r="Y55" s="4">
        <v>107.12</v>
      </c>
      <c r="Z55" s="4">
        <v>114.33</v>
      </c>
      <c r="AA55" s="4">
        <v>129.78</v>
      </c>
      <c r="AB55" s="4">
        <v>134.93</v>
      </c>
    </row>
    <row r="56" spans="3:28">
      <c r="C56" s="1">
        <v>58</v>
      </c>
      <c r="D56" s="1"/>
      <c r="E56" s="4">
        <v>33.99</v>
      </c>
      <c r="F56" s="4">
        <v>37.08</v>
      </c>
      <c r="G56" s="4">
        <v>44.81</v>
      </c>
      <c r="H56" s="4">
        <v>47.38</v>
      </c>
      <c r="I56" s="4">
        <v>53.56</v>
      </c>
      <c r="J56" s="4">
        <v>55.62</v>
      </c>
      <c r="K56" s="4">
        <v>45.58</v>
      </c>
      <c r="L56" s="4">
        <v>50.21</v>
      </c>
      <c r="M56" s="4">
        <v>59.48</v>
      </c>
      <c r="N56" s="4">
        <v>63.6</v>
      </c>
      <c r="O56" s="4">
        <v>73.650000000000006</v>
      </c>
      <c r="P56" s="4">
        <v>76.48</v>
      </c>
      <c r="Q56" s="4">
        <v>67.98</v>
      </c>
      <c r="R56" s="4">
        <v>74.16</v>
      </c>
      <c r="S56" s="4">
        <v>89.61</v>
      </c>
      <c r="T56" s="4">
        <v>94.76</v>
      </c>
      <c r="U56" s="4">
        <v>107.12</v>
      </c>
      <c r="V56" s="4">
        <v>111.24</v>
      </c>
      <c r="W56" s="4">
        <v>83.43</v>
      </c>
      <c r="X56" s="4">
        <v>91.67</v>
      </c>
      <c r="Y56" s="4">
        <v>109.18</v>
      </c>
      <c r="Z56" s="4">
        <v>116.39</v>
      </c>
      <c r="AA56" s="4">
        <v>133.9</v>
      </c>
      <c r="AB56" s="4">
        <v>139.05000000000001</v>
      </c>
    </row>
    <row r="57" spans="3:28">
      <c r="C57" s="1">
        <v>59</v>
      </c>
      <c r="D57" s="1"/>
      <c r="E57" s="4">
        <v>33.99</v>
      </c>
      <c r="F57" s="4">
        <v>38.11</v>
      </c>
      <c r="G57" s="4">
        <v>45.84</v>
      </c>
      <c r="H57" s="4">
        <v>48.41</v>
      </c>
      <c r="I57" s="4">
        <v>55.62</v>
      </c>
      <c r="J57" s="4">
        <v>57.68</v>
      </c>
      <c r="K57" s="4">
        <v>45.58</v>
      </c>
      <c r="L57" s="4">
        <v>51.24</v>
      </c>
      <c r="M57" s="4">
        <v>60.51</v>
      </c>
      <c r="N57" s="4">
        <v>64.63</v>
      </c>
      <c r="O57" s="4">
        <v>75.709999999999994</v>
      </c>
      <c r="P57" s="4">
        <v>78.540000000000006</v>
      </c>
      <c r="Q57" s="4">
        <v>67.98</v>
      </c>
      <c r="R57" s="4">
        <v>76.22</v>
      </c>
      <c r="S57" s="4">
        <v>91.67</v>
      </c>
      <c r="T57" s="4">
        <v>96.82</v>
      </c>
      <c r="U57" s="4">
        <v>111.24</v>
      </c>
      <c r="V57" s="4">
        <v>115.36</v>
      </c>
      <c r="W57" s="4">
        <v>83.43</v>
      </c>
      <c r="X57" s="4">
        <v>93.73</v>
      </c>
      <c r="Y57" s="4">
        <v>111.24</v>
      </c>
      <c r="Z57" s="4">
        <v>118.45</v>
      </c>
      <c r="AA57" s="4">
        <v>138.02000000000001</v>
      </c>
      <c r="AB57" s="4">
        <v>143.16999999999999</v>
      </c>
    </row>
    <row r="58" spans="3:28">
      <c r="C58" s="1">
        <v>60</v>
      </c>
      <c r="D58" s="1"/>
      <c r="E58" s="4">
        <v>33.99</v>
      </c>
      <c r="F58" s="4">
        <v>38.11</v>
      </c>
      <c r="G58" s="4">
        <v>46.35</v>
      </c>
      <c r="H58" s="4">
        <v>49.44</v>
      </c>
      <c r="I58" s="4">
        <v>56.65</v>
      </c>
      <c r="J58" s="4">
        <v>58.71</v>
      </c>
      <c r="K58" s="4">
        <v>45.58</v>
      </c>
      <c r="L58" s="4">
        <v>51.24</v>
      </c>
      <c r="M58" s="4">
        <v>61.03</v>
      </c>
      <c r="N58" s="4">
        <v>65.66</v>
      </c>
      <c r="O58" s="4">
        <v>76.739999999999995</v>
      </c>
      <c r="P58" s="4">
        <v>79.569999999999993</v>
      </c>
      <c r="Q58" s="4">
        <v>67.98</v>
      </c>
      <c r="R58" s="4">
        <v>76.22</v>
      </c>
      <c r="S58" s="4">
        <v>92.7</v>
      </c>
      <c r="T58" s="4">
        <v>98.88</v>
      </c>
      <c r="U58" s="4">
        <v>113.3</v>
      </c>
      <c r="V58" s="4">
        <v>117.42</v>
      </c>
      <c r="W58" s="4">
        <v>83.43</v>
      </c>
      <c r="X58" s="4">
        <v>93.73</v>
      </c>
      <c r="Y58" s="4">
        <v>112.27</v>
      </c>
      <c r="Z58" s="4">
        <v>120.51</v>
      </c>
      <c r="AA58" s="4">
        <v>140.08000000000001</v>
      </c>
      <c r="AB58" s="4">
        <v>145.22999999999999</v>
      </c>
    </row>
    <row r="59" spans="3:28">
      <c r="C59" s="1">
        <v>61</v>
      </c>
      <c r="D59" s="1"/>
      <c r="E59" s="4">
        <v>33.99</v>
      </c>
      <c r="F59" s="4">
        <v>39.14</v>
      </c>
      <c r="G59" s="4">
        <v>46.87</v>
      </c>
      <c r="H59" s="4">
        <v>50.47</v>
      </c>
      <c r="I59" s="4">
        <v>58.71</v>
      </c>
      <c r="J59" s="4">
        <v>60.77</v>
      </c>
      <c r="K59" s="4">
        <v>45.58</v>
      </c>
      <c r="L59" s="4">
        <v>52.27</v>
      </c>
      <c r="M59" s="4">
        <v>61.54</v>
      </c>
      <c r="N59" s="4">
        <v>66.69</v>
      </c>
      <c r="O59" s="4">
        <v>78.8</v>
      </c>
      <c r="P59" s="4">
        <v>81.63</v>
      </c>
      <c r="Q59" s="4">
        <v>67.98</v>
      </c>
      <c r="R59" s="4">
        <v>78.28</v>
      </c>
      <c r="S59" s="4">
        <v>93.73</v>
      </c>
      <c r="T59" s="4">
        <v>100.94</v>
      </c>
      <c r="U59" s="4">
        <v>117.42</v>
      </c>
      <c r="V59" s="4">
        <v>121.54</v>
      </c>
      <c r="W59" s="4">
        <v>83.43</v>
      </c>
      <c r="X59" s="4">
        <v>95.79</v>
      </c>
      <c r="Y59" s="4">
        <v>113.3</v>
      </c>
      <c r="Z59" s="4">
        <v>122.57</v>
      </c>
      <c r="AA59" s="4">
        <v>144.19999999999999</v>
      </c>
      <c r="AB59" s="4">
        <v>149.35</v>
      </c>
    </row>
    <row r="60" spans="3:28">
      <c r="C60" s="1">
        <v>62</v>
      </c>
      <c r="D60" s="1"/>
      <c r="E60" s="4">
        <v>33.99</v>
      </c>
      <c r="F60" s="4">
        <v>40.17</v>
      </c>
      <c r="G60" s="4">
        <v>47.38</v>
      </c>
      <c r="H60" s="4">
        <v>51.5</v>
      </c>
      <c r="I60" s="4">
        <v>61.29</v>
      </c>
      <c r="J60" s="4">
        <v>63.35</v>
      </c>
      <c r="K60" s="4">
        <v>45.58</v>
      </c>
      <c r="L60" s="4">
        <v>53.3</v>
      </c>
      <c r="M60" s="4">
        <v>62.06</v>
      </c>
      <c r="N60" s="4">
        <v>67.72</v>
      </c>
      <c r="O60" s="4">
        <v>81.37</v>
      </c>
      <c r="P60" s="4">
        <v>84.2</v>
      </c>
      <c r="Q60" s="4">
        <v>67.98</v>
      </c>
      <c r="R60" s="4">
        <v>80.34</v>
      </c>
      <c r="S60" s="4">
        <v>94.76</v>
      </c>
      <c r="T60" s="4">
        <v>103</v>
      </c>
      <c r="U60" s="4">
        <v>122.57</v>
      </c>
      <c r="V60" s="4">
        <v>126.69</v>
      </c>
      <c r="W60" s="4">
        <v>83.43</v>
      </c>
      <c r="X60" s="4">
        <v>97.85</v>
      </c>
      <c r="Y60" s="4">
        <v>114.33</v>
      </c>
      <c r="Z60" s="4">
        <v>124.63</v>
      </c>
      <c r="AA60" s="4">
        <v>149.35</v>
      </c>
      <c r="AB60" s="4">
        <v>154.5</v>
      </c>
    </row>
    <row r="61" spans="3:28">
      <c r="C61" s="1">
        <v>63</v>
      </c>
      <c r="D61" s="1"/>
      <c r="E61" s="4">
        <v>33.99</v>
      </c>
      <c r="F61" s="4">
        <v>41.2</v>
      </c>
      <c r="G61" s="4">
        <v>47.9</v>
      </c>
      <c r="H61" s="4">
        <v>52.53</v>
      </c>
      <c r="I61" s="4">
        <v>63.86</v>
      </c>
      <c r="J61" s="4">
        <v>65.92</v>
      </c>
      <c r="K61" s="4">
        <v>45.58</v>
      </c>
      <c r="L61" s="4">
        <v>54.33</v>
      </c>
      <c r="M61" s="4">
        <v>62.57</v>
      </c>
      <c r="N61" s="4">
        <v>68.75</v>
      </c>
      <c r="O61" s="4">
        <v>83.95</v>
      </c>
      <c r="P61" s="4">
        <v>86.78</v>
      </c>
      <c r="Q61" s="4">
        <v>67.98</v>
      </c>
      <c r="R61" s="4">
        <v>82.4</v>
      </c>
      <c r="S61" s="4">
        <v>95.79</v>
      </c>
      <c r="T61" s="4">
        <v>105.06</v>
      </c>
      <c r="U61" s="4">
        <v>127.72</v>
      </c>
      <c r="V61" s="4">
        <v>131.84</v>
      </c>
      <c r="W61" s="4">
        <v>83.43</v>
      </c>
      <c r="X61" s="4">
        <v>99.91</v>
      </c>
      <c r="Y61" s="4">
        <v>115.36</v>
      </c>
      <c r="Z61" s="4">
        <v>126.69</v>
      </c>
      <c r="AA61" s="4">
        <v>154.5</v>
      </c>
      <c r="AB61" s="4">
        <v>159.65</v>
      </c>
    </row>
    <row r="62" spans="3:28">
      <c r="C62" s="1">
        <v>64</v>
      </c>
      <c r="D62" s="1"/>
      <c r="E62" s="4">
        <v>33.99</v>
      </c>
      <c r="F62" s="4">
        <v>41.72</v>
      </c>
      <c r="G62" s="4">
        <v>48.93</v>
      </c>
      <c r="H62" s="4">
        <v>58.71</v>
      </c>
      <c r="I62" s="4">
        <v>66.95</v>
      </c>
      <c r="J62" s="4">
        <v>69.010000000000005</v>
      </c>
      <c r="K62" s="4">
        <v>45.58</v>
      </c>
      <c r="L62" s="4">
        <v>54.85</v>
      </c>
      <c r="M62" s="4">
        <v>63.6</v>
      </c>
      <c r="N62" s="4">
        <v>74.930000000000007</v>
      </c>
      <c r="O62" s="4">
        <v>87.04</v>
      </c>
      <c r="P62" s="4">
        <v>89.87</v>
      </c>
      <c r="Q62" s="4">
        <v>67.98</v>
      </c>
      <c r="R62" s="4">
        <v>83.43</v>
      </c>
      <c r="S62" s="4">
        <v>97.85</v>
      </c>
      <c r="T62" s="4">
        <v>117.42</v>
      </c>
      <c r="U62" s="4">
        <v>133.9</v>
      </c>
      <c r="V62" s="4">
        <v>138.02000000000001</v>
      </c>
      <c r="W62" s="4">
        <v>83.43</v>
      </c>
      <c r="X62" s="4">
        <v>100.94</v>
      </c>
      <c r="Y62" s="4">
        <v>117.42</v>
      </c>
      <c r="Z62" s="4">
        <v>139.05000000000001</v>
      </c>
      <c r="AA62" s="4">
        <v>160.68</v>
      </c>
      <c r="AB62" s="4">
        <v>165.83</v>
      </c>
    </row>
    <row r="63" spans="3:28">
      <c r="C63" s="1">
        <v>65</v>
      </c>
      <c r="D63" s="1"/>
      <c r="E63" s="4">
        <v>33.99</v>
      </c>
      <c r="F63" s="4">
        <v>41.72</v>
      </c>
      <c r="G63" s="4">
        <v>48.93</v>
      </c>
      <c r="H63" s="4">
        <v>58.71</v>
      </c>
      <c r="I63" s="4">
        <v>70.040000000000006</v>
      </c>
      <c r="J63" s="4">
        <v>72.099999999999994</v>
      </c>
      <c r="K63" s="4">
        <v>45.58</v>
      </c>
      <c r="L63" s="4">
        <v>54.85</v>
      </c>
      <c r="M63" s="4">
        <v>63.6</v>
      </c>
      <c r="N63" s="4">
        <v>74.930000000000007</v>
      </c>
      <c r="O63" s="4">
        <v>90.13</v>
      </c>
      <c r="P63" s="4">
        <v>92.96</v>
      </c>
      <c r="Q63" s="4">
        <v>67.98</v>
      </c>
      <c r="R63" s="4">
        <v>83.43</v>
      </c>
      <c r="S63" s="4">
        <v>97.85</v>
      </c>
      <c r="T63" s="4">
        <v>117.42</v>
      </c>
      <c r="U63" s="4">
        <v>140.08000000000001</v>
      </c>
      <c r="V63" s="4">
        <v>144.19999999999999</v>
      </c>
      <c r="W63" s="4">
        <v>83.43</v>
      </c>
      <c r="X63" s="4">
        <v>100.94</v>
      </c>
      <c r="Y63" s="4">
        <v>117.42</v>
      </c>
      <c r="Z63" s="4">
        <v>139.05000000000001</v>
      </c>
      <c r="AA63" s="4">
        <v>166.86</v>
      </c>
      <c r="AB63" s="4">
        <v>172.01</v>
      </c>
    </row>
    <row r="64" spans="3:28">
      <c r="C64" s="1">
        <v>66</v>
      </c>
      <c r="D64" s="1"/>
      <c r="E64" s="4">
        <v>37.08</v>
      </c>
      <c r="F64" s="4">
        <v>41.72</v>
      </c>
      <c r="G64" s="4">
        <v>49.96</v>
      </c>
      <c r="H64" s="4">
        <v>58.71</v>
      </c>
      <c r="I64" s="4">
        <v>73.13</v>
      </c>
      <c r="J64" s="4">
        <v>75.19</v>
      </c>
      <c r="K64" s="4">
        <v>48.67</v>
      </c>
      <c r="L64" s="4">
        <v>54.85</v>
      </c>
      <c r="M64" s="4">
        <v>64.63</v>
      </c>
      <c r="N64" s="4">
        <v>74.930000000000007</v>
      </c>
      <c r="O64" s="4">
        <v>93.22</v>
      </c>
      <c r="P64" s="4">
        <v>96.05</v>
      </c>
      <c r="Q64" s="4">
        <v>74.16</v>
      </c>
      <c r="R64" s="4">
        <v>83.43</v>
      </c>
      <c r="S64" s="4">
        <v>99.91</v>
      </c>
      <c r="T64" s="4">
        <v>117.42</v>
      </c>
      <c r="U64" s="4">
        <v>146.26</v>
      </c>
      <c r="V64" s="4">
        <v>150.38</v>
      </c>
      <c r="W64" s="4">
        <v>89.61</v>
      </c>
      <c r="X64" s="4">
        <v>100.94</v>
      </c>
      <c r="Y64" s="4">
        <v>119.48</v>
      </c>
      <c r="Z64" s="4">
        <v>139.05000000000001</v>
      </c>
      <c r="AA64" s="4">
        <v>173.04</v>
      </c>
      <c r="AB64" s="4">
        <v>178.19</v>
      </c>
    </row>
    <row r="65" spans="3:28">
      <c r="C65" s="1">
        <v>67</v>
      </c>
      <c r="D65" s="1"/>
      <c r="E65" s="4">
        <v>39.14</v>
      </c>
      <c r="F65" s="4">
        <v>43.78</v>
      </c>
      <c r="G65" s="4">
        <v>50.47</v>
      </c>
      <c r="H65" s="4">
        <v>59.74</v>
      </c>
      <c r="I65" s="4">
        <v>76.739999999999995</v>
      </c>
      <c r="J65" s="4">
        <v>78.8</v>
      </c>
      <c r="K65" s="4">
        <v>50.73</v>
      </c>
      <c r="L65" s="4">
        <v>56.91</v>
      </c>
      <c r="M65" s="4">
        <v>65.150000000000006</v>
      </c>
      <c r="N65" s="4">
        <v>75.959999999999994</v>
      </c>
      <c r="O65" s="4">
        <v>96.82</v>
      </c>
      <c r="P65" s="4">
        <v>99.65</v>
      </c>
      <c r="Q65" s="4">
        <v>78.28</v>
      </c>
      <c r="R65" s="4">
        <v>87.55</v>
      </c>
      <c r="S65" s="4">
        <v>100.94</v>
      </c>
      <c r="T65" s="4">
        <v>119.48</v>
      </c>
      <c r="U65" s="4">
        <v>153.47</v>
      </c>
      <c r="V65" s="4">
        <v>157.59</v>
      </c>
      <c r="W65" s="4">
        <v>93.73</v>
      </c>
      <c r="X65" s="4">
        <v>105.06</v>
      </c>
      <c r="Y65" s="4">
        <v>120.51</v>
      </c>
      <c r="Z65" s="4">
        <v>141.11000000000001</v>
      </c>
      <c r="AA65" s="4">
        <v>180.25</v>
      </c>
      <c r="AB65" s="4">
        <v>185.4</v>
      </c>
    </row>
    <row r="66" spans="3:28">
      <c r="C66" s="1">
        <v>68</v>
      </c>
      <c r="D66" s="1"/>
      <c r="E66" s="4">
        <v>40.69</v>
      </c>
      <c r="F66" s="4">
        <v>45.84</v>
      </c>
      <c r="G66" s="4">
        <v>51.5</v>
      </c>
      <c r="H66" s="4">
        <v>60.26</v>
      </c>
      <c r="I66" s="4">
        <v>79.83</v>
      </c>
      <c r="J66" s="4">
        <v>81.89</v>
      </c>
      <c r="K66" s="4">
        <v>52.27</v>
      </c>
      <c r="L66" s="4">
        <v>58.97</v>
      </c>
      <c r="M66" s="4">
        <v>66.180000000000007</v>
      </c>
      <c r="N66" s="4">
        <v>76.48</v>
      </c>
      <c r="O66" s="4">
        <v>99.91</v>
      </c>
      <c r="P66" s="4">
        <v>102.74</v>
      </c>
      <c r="Q66" s="4">
        <v>81.37</v>
      </c>
      <c r="R66" s="4">
        <v>91.67</v>
      </c>
      <c r="S66" s="4">
        <v>103</v>
      </c>
      <c r="T66" s="4">
        <v>120.51</v>
      </c>
      <c r="U66" s="4">
        <v>159.65</v>
      </c>
      <c r="V66" s="4">
        <v>163.77000000000001</v>
      </c>
      <c r="W66" s="4">
        <v>96.82</v>
      </c>
      <c r="X66" s="4">
        <v>109.18</v>
      </c>
      <c r="Y66" s="4">
        <v>122.57</v>
      </c>
      <c r="Z66" s="4">
        <v>142.13999999999999</v>
      </c>
      <c r="AA66" s="4">
        <v>186.43</v>
      </c>
      <c r="AB66" s="4">
        <v>191.58</v>
      </c>
    </row>
    <row r="67" spans="3:28">
      <c r="C67" s="1">
        <v>69</v>
      </c>
      <c r="D67" s="1"/>
      <c r="E67" s="4">
        <v>42.23</v>
      </c>
      <c r="F67" s="4">
        <v>47.9</v>
      </c>
      <c r="G67" s="4">
        <v>52.53</v>
      </c>
      <c r="H67" s="4">
        <v>61.29</v>
      </c>
      <c r="I67" s="4">
        <v>82.92</v>
      </c>
      <c r="J67" s="4">
        <v>84.98</v>
      </c>
      <c r="K67" s="4">
        <v>53.82</v>
      </c>
      <c r="L67" s="4">
        <v>61.03</v>
      </c>
      <c r="M67" s="4">
        <v>67.209999999999994</v>
      </c>
      <c r="N67" s="4">
        <v>77.510000000000005</v>
      </c>
      <c r="O67" s="4">
        <v>103</v>
      </c>
      <c r="P67" s="4">
        <v>105.83</v>
      </c>
      <c r="Q67" s="4">
        <v>84.46</v>
      </c>
      <c r="R67" s="4">
        <v>95.79</v>
      </c>
      <c r="S67" s="4">
        <v>105.06</v>
      </c>
      <c r="T67" s="4">
        <v>122.57</v>
      </c>
      <c r="U67" s="4">
        <v>165.83</v>
      </c>
      <c r="V67" s="4">
        <v>169.95</v>
      </c>
      <c r="W67" s="4">
        <v>99.91</v>
      </c>
      <c r="X67" s="4">
        <v>113.3</v>
      </c>
      <c r="Y67" s="4">
        <v>124.63</v>
      </c>
      <c r="Z67" s="4">
        <v>144.19999999999999</v>
      </c>
      <c r="AA67" s="4">
        <v>192.61</v>
      </c>
      <c r="AB67" s="4">
        <v>197.76</v>
      </c>
    </row>
    <row r="68" spans="3:28">
      <c r="C68" s="1">
        <v>70</v>
      </c>
      <c r="D68" s="1"/>
      <c r="E68" s="4">
        <v>44.29</v>
      </c>
      <c r="F68" s="4">
        <v>49.96</v>
      </c>
      <c r="G68" s="4">
        <v>53.56</v>
      </c>
      <c r="H68" s="4">
        <v>63.35</v>
      </c>
      <c r="I68" s="4">
        <v>85.49</v>
      </c>
      <c r="J68" s="4">
        <v>87.55</v>
      </c>
      <c r="K68" s="4">
        <v>55.88</v>
      </c>
      <c r="L68" s="4">
        <v>63.09</v>
      </c>
      <c r="M68" s="4">
        <v>68.239999999999995</v>
      </c>
      <c r="N68" s="4">
        <v>79.569999999999993</v>
      </c>
      <c r="O68" s="4">
        <v>105.58</v>
      </c>
      <c r="P68" s="4">
        <v>108.41</v>
      </c>
      <c r="Q68" s="4">
        <v>88.58</v>
      </c>
      <c r="R68" s="4">
        <v>99.91</v>
      </c>
      <c r="S68" s="4">
        <v>107.12</v>
      </c>
      <c r="T68" s="4">
        <v>126.69</v>
      </c>
      <c r="U68" s="4">
        <v>170.98</v>
      </c>
      <c r="V68" s="4">
        <v>175.1</v>
      </c>
      <c r="W68" s="4">
        <v>104.03</v>
      </c>
      <c r="X68" s="4">
        <v>117.42</v>
      </c>
      <c r="Y68" s="4">
        <v>126.69</v>
      </c>
      <c r="Z68" s="4">
        <v>148.32</v>
      </c>
      <c r="AA68" s="4">
        <v>197.76</v>
      </c>
      <c r="AB68" s="4">
        <v>202.91</v>
      </c>
    </row>
    <row r="69" spans="3:28">
      <c r="C69" s="1">
        <v>71</v>
      </c>
      <c r="D69" s="1"/>
      <c r="E69" s="4">
        <v>46.35</v>
      </c>
      <c r="F69" s="4">
        <v>52.02</v>
      </c>
      <c r="G69" s="4">
        <v>58.2</v>
      </c>
      <c r="H69" s="4">
        <v>64.38</v>
      </c>
      <c r="I69" s="4">
        <v>87.04</v>
      </c>
      <c r="J69" s="4">
        <v>89.1</v>
      </c>
      <c r="K69" s="4">
        <v>57.94</v>
      </c>
      <c r="L69" s="4">
        <v>65.150000000000006</v>
      </c>
      <c r="M69" s="4">
        <v>72.87</v>
      </c>
      <c r="N69" s="4">
        <v>80.599999999999994</v>
      </c>
      <c r="O69" s="4">
        <v>107.12</v>
      </c>
      <c r="P69" s="4">
        <v>109.95</v>
      </c>
      <c r="Q69" s="4">
        <v>92.7</v>
      </c>
      <c r="R69" s="4">
        <v>104.03</v>
      </c>
      <c r="S69" s="4">
        <v>116.39</v>
      </c>
      <c r="T69" s="4">
        <v>128.75</v>
      </c>
      <c r="U69" s="4">
        <v>174.07</v>
      </c>
      <c r="V69" s="4">
        <v>178.19</v>
      </c>
      <c r="W69" s="4">
        <v>108.15</v>
      </c>
      <c r="X69" s="4">
        <v>121.54</v>
      </c>
      <c r="Y69" s="4">
        <v>135.96</v>
      </c>
      <c r="Z69" s="4">
        <v>150.38</v>
      </c>
      <c r="AA69" s="4">
        <v>200.85</v>
      </c>
      <c r="AB69" s="4">
        <v>206</v>
      </c>
    </row>
    <row r="70" spans="3:28">
      <c r="C70" s="1">
        <v>72</v>
      </c>
      <c r="D70" s="1"/>
      <c r="E70" s="4">
        <v>47.9</v>
      </c>
      <c r="F70" s="4">
        <v>53.56</v>
      </c>
      <c r="G70" s="4">
        <v>60.26</v>
      </c>
      <c r="H70" s="4">
        <v>66.44</v>
      </c>
      <c r="I70" s="4">
        <v>88.58</v>
      </c>
      <c r="J70" s="4">
        <v>90.64</v>
      </c>
      <c r="K70" s="4">
        <v>59.48</v>
      </c>
      <c r="L70" s="4">
        <v>66.69</v>
      </c>
      <c r="M70" s="4">
        <v>74.930000000000007</v>
      </c>
      <c r="N70" s="4">
        <v>82.66</v>
      </c>
      <c r="O70" s="4">
        <v>108.67</v>
      </c>
      <c r="P70" s="4">
        <v>111.5</v>
      </c>
      <c r="Q70" s="4">
        <v>95.79</v>
      </c>
      <c r="R70" s="4">
        <v>107.12</v>
      </c>
      <c r="S70" s="4">
        <v>120.51</v>
      </c>
      <c r="T70" s="4">
        <v>132.87</v>
      </c>
      <c r="U70" s="4">
        <v>177.16</v>
      </c>
      <c r="V70" s="4">
        <v>181.28</v>
      </c>
      <c r="W70" s="4">
        <v>111.24</v>
      </c>
      <c r="X70" s="4">
        <v>124.63</v>
      </c>
      <c r="Y70" s="4">
        <v>140.08000000000001</v>
      </c>
      <c r="Z70" s="4">
        <v>154.5</v>
      </c>
      <c r="AA70" s="4">
        <v>203.94</v>
      </c>
      <c r="AB70" s="4">
        <v>209.09</v>
      </c>
    </row>
    <row r="71" spans="3:28">
      <c r="C71" s="1">
        <v>73</v>
      </c>
      <c r="D71" s="1"/>
      <c r="E71" s="4">
        <v>49.44</v>
      </c>
      <c r="F71" s="4">
        <v>55.62</v>
      </c>
      <c r="G71" s="4">
        <v>62.32</v>
      </c>
      <c r="H71" s="4">
        <v>69.53</v>
      </c>
      <c r="I71" s="4">
        <v>90.64</v>
      </c>
      <c r="J71" s="4">
        <v>92.7</v>
      </c>
      <c r="K71" s="4">
        <v>61.03</v>
      </c>
      <c r="L71" s="4">
        <v>68.75</v>
      </c>
      <c r="M71" s="4">
        <v>76.989999999999995</v>
      </c>
      <c r="N71" s="4">
        <v>85.75</v>
      </c>
      <c r="O71" s="4">
        <v>110.73</v>
      </c>
      <c r="P71" s="4">
        <v>113.56</v>
      </c>
      <c r="Q71" s="4">
        <v>98.88</v>
      </c>
      <c r="R71" s="4">
        <v>111.24</v>
      </c>
      <c r="S71" s="4">
        <v>124.63</v>
      </c>
      <c r="T71" s="4">
        <v>139.05000000000001</v>
      </c>
      <c r="U71" s="4">
        <v>181.28</v>
      </c>
      <c r="V71" s="4">
        <v>185.4</v>
      </c>
      <c r="W71" s="4">
        <v>114.33</v>
      </c>
      <c r="X71" s="4">
        <v>128.75</v>
      </c>
      <c r="Y71" s="4">
        <v>144.19999999999999</v>
      </c>
      <c r="Z71" s="4">
        <v>160.68</v>
      </c>
      <c r="AA71" s="4">
        <v>208.06</v>
      </c>
      <c r="AB71" s="4">
        <v>213.21</v>
      </c>
    </row>
    <row r="72" spans="3:28">
      <c r="C72" s="1">
        <v>74</v>
      </c>
      <c r="D72" s="1"/>
      <c r="E72" s="4">
        <v>52.02</v>
      </c>
      <c r="F72" s="4">
        <v>58.71</v>
      </c>
      <c r="G72" s="4">
        <v>65.41</v>
      </c>
      <c r="H72" s="4">
        <v>72.099999999999994</v>
      </c>
      <c r="I72" s="4">
        <v>94.25</v>
      </c>
      <c r="J72" s="4">
        <v>96.31</v>
      </c>
      <c r="K72" s="4">
        <v>63.6</v>
      </c>
      <c r="L72" s="4">
        <v>71.84</v>
      </c>
      <c r="M72" s="4">
        <v>80.08</v>
      </c>
      <c r="N72" s="4">
        <v>88.32</v>
      </c>
      <c r="O72" s="4">
        <v>114.33</v>
      </c>
      <c r="P72" s="4">
        <v>117.16</v>
      </c>
      <c r="Q72" s="4">
        <v>104.03</v>
      </c>
      <c r="R72" s="4">
        <v>117.42</v>
      </c>
      <c r="S72" s="4">
        <v>130.81</v>
      </c>
      <c r="T72" s="4">
        <v>144.19999999999999</v>
      </c>
      <c r="U72" s="4">
        <v>188.49</v>
      </c>
      <c r="V72" s="4">
        <v>192.61</v>
      </c>
      <c r="W72" s="4">
        <v>119.48</v>
      </c>
      <c r="X72" s="4">
        <v>134.93</v>
      </c>
      <c r="Y72" s="4">
        <v>150.38</v>
      </c>
      <c r="Z72" s="4">
        <v>165.83</v>
      </c>
      <c r="AA72" s="4">
        <v>215.27</v>
      </c>
      <c r="AB72" s="4">
        <v>220.42</v>
      </c>
    </row>
    <row r="73" spans="3:28">
      <c r="C73" s="1">
        <v>75</v>
      </c>
      <c r="D73" s="1"/>
      <c r="E73" s="4">
        <v>54.59</v>
      </c>
      <c r="F73" s="4">
        <v>61.29</v>
      </c>
      <c r="G73" s="4">
        <v>68.5</v>
      </c>
      <c r="H73" s="4">
        <v>76.739999999999995</v>
      </c>
      <c r="I73" s="4">
        <v>97.85</v>
      </c>
      <c r="J73" s="4">
        <v>99.91</v>
      </c>
      <c r="K73" s="4">
        <v>66.180000000000007</v>
      </c>
      <c r="L73" s="4">
        <v>74.42</v>
      </c>
      <c r="M73" s="4">
        <v>83.17</v>
      </c>
      <c r="N73" s="4">
        <v>92.96</v>
      </c>
      <c r="O73" s="4">
        <v>117.94</v>
      </c>
      <c r="P73" s="4">
        <v>120.77</v>
      </c>
      <c r="Q73" s="4">
        <v>109.18</v>
      </c>
      <c r="R73" s="4">
        <v>122.57</v>
      </c>
      <c r="S73" s="4">
        <v>136.99</v>
      </c>
      <c r="T73" s="4">
        <v>153.47</v>
      </c>
      <c r="U73" s="4">
        <v>195.7</v>
      </c>
      <c r="V73" s="4">
        <v>199.82</v>
      </c>
      <c r="W73" s="4">
        <v>124.63</v>
      </c>
      <c r="X73" s="4">
        <v>140.08000000000001</v>
      </c>
      <c r="Y73" s="4">
        <v>156.56</v>
      </c>
      <c r="Z73" s="4">
        <v>175.1</v>
      </c>
      <c r="AA73" s="4">
        <v>222.48</v>
      </c>
      <c r="AB73" s="4">
        <v>227.63</v>
      </c>
    </row>
    <row r="74" spans="3:28">
      <c r="C74" s="1">
        <v>76</v>
      </c>
      <c r="D74" s="1"/>
      <c r="E74" s="4">
        <v>56.65</v>
      </c>
      <c r="F74" s="4">
        <v>63.86</v>
      </c>
      <c r="G74" s="4">
        <v>71.069999999999993</v>
      </c>
      <c r="H74" s="4">
        <v>79.83</v>
      </c>
      <c r="I74" s="4">
        <v>101.97</v>
      </c>
      <c r="J74" s="4">
        <v>104.03</v>
      </c>
      <c r="K74" s="4">
        <v>68.239999999999995</v>
      </c>
      <c r="L74" s="4">
        <v>76.989999999999995</v>
      </c>
      <c r="M74" s="4">
        <v>85.75</v>
      </c>
      <c r="N74" s="4">
        <v>96.05</v>
      </c>
      <c r="O74" s="4">
        <v>122.06</v>
      </c>
      <c r="P74" s="4">
        <v>124.89</v>
      </c>
      <c r="Q74" s="4">
        <v>113.3</v>
      </c>
      <c r="R74" s="4">
        <v>127.72</v>
      </c>
      <c r="S74" s="4">
        <v>142.13999999999999</v>
      </c>
      <c r="T74" s="4">
        <v>159.65</v>
      </c>
      <c r="U74" s="4">
        <v>203.94</v>
      </c>
      <c r="V74" s="4">
        <v>208.06</v>
      </c>
      <c r="W74" s="4">
        <v>128.75</v>
      </c>
      <c r="X74" s="4">
        <v>145.22999999999999</v>
      </c>
      <c r="Y74" s="4">
        <v>161.71</v>
      </c>
      <c r="Z74" s="4">
        <v>181.28</v>
      </c>
      <c r="AA74" s="4">
        <v>230.72</v>
      </c>
      <c r="AB74" s="4">
        <v>235.87</v>
      </c>
    </row>
    <row r="75" spans="3:28">
      <c r="C75" s="1">
        <v>77</v>
      </c>
      <c r="D75" s="1"/>
      <c r="E75" s="4">
        <v>59.23</v>
      </c>
      <c r="F75" s="4">
        <v>66.95</v>
      </c>
      <c r="G75" s="4">
        <v>74.16</v>
      </c>
      <c r="H75" s="4">
        <v>83.95</v>
      </c>
      <c r="I75" s="4">
        <v>106.09</v>
      </c>
      <c r="J75" s="4">
        <v>108.15</v>
      </c>
      <c r="K75" s="4">
        <v>70.81</v>
      </c>
      <c r="L75" s="4">
        <v>80.08</v>
      </c>
      <c r="M75" s="4">
        <v>88.84</v>
      </c>
      <c r="N75" s="4">
        <v>100.17</v>
      </c>
      <c r="O75" s="4">
        <v>126.18</v>
      </c>
      <c r="P75" s="4">
        <v>129.01</v>
      </c>
      <c r="Q75" s="4">
        <v>118.45</v>
      </c>
      <c r="R75" s="4">
        <v>133.9</v>
      </c>
      <c r="S75" s="4">
        <v>148.32</v>
      </c>
      <c r="T75" s="4">
        <v>167.89</v>
      </c>
      <c r="U75" s="4">
        <v>212.18</v>
      </c>
      <c r="V75" s="4">
        <v>216.3</v>
      </c>
      <c r="W75" s="4">
        <v>133.9</v>
      </c>
      <c r="X75" s="4">
        <v>151.41</v>
      </c>
      <c r="Y75" s="4">
        <v>167.89</v>
      </c>
      <c r="Z75" s="4">
        <v>189.52</v>
      </c>
      <c r="AA75" s="4">
        <v>238.96</v>
      </c>
      <c r="AB75" s="4">
        <v>244.11</v>
      </c>
    </row>
    <row r="76" spans="3:28">
      <c r="C76" s="1">
        <v>78</v>
      </c>
      <c r="D76" s="1"/>
      <c r="E76" s="4">
        <v>61.8</v>
      </c>
      <c r="F76" s="4">
        <v>69.53</v>
      </c>
      <c r="G76" s="4">
        <v>77.25</v>
      </c>
      <c r="H76" s="4">
        <v>87.55</v>
      </c>
      <c r="I76" s="4">
        <v>110.73</v>
      </c>
      <c r="J76" s="4">
        <v>112.79</v>
      </c>
      <c r="K76" s="4">
        <v>73.39</v>
      </c>
      <c r="L76" s="4">
        <v>82.66</v>
      </c>
      <c r="M76" s="4">
        <v>91.93</v>
      </c>
      <c r="N76" s="4">
        <v>103.77</v>
      </c>
      <c r="O76" s="4">
        <v>130.81</v>
      </c>
      <c r="P76" s="4">
        <v>133.63999999999999</v>
      </c>
      <c r="Q76" s="4">
        <v>123.6</v>
      </c>
      <c r="R76" s="4">
        <v>139.05000000000001</v>
      </c>
      <c r="S76" s="4">
        <v>154.5</v>
      </c>
      <c r="T76" s="4">
        <v>175.1</v>
      </c>
      <c r="U76" s="4">
        <v>221.45</v>
      </c>
      <c r="V76" s="4">
        <v>225.57</v>
      </c>
      <c r="W76" s="4">
        <v>139.05000000000001</v>
      </c>
      <c r="X76" s="4">
        <v>156.56</v>
      </c>
      <c r="Y76" s="4">
        <v>174.07</v>
      </c>
      <c r="Z76" s="4">
        <v>196.73</v>
      </c>
      <c r="AA76" s="4">
        <v>248.23</v>
      </c>
      <c r="AB76" s="4">
        <v>253.38</v>
      </c>
    </row>
    <row r="77" spans="3:28">
      <c r="C77" s="1">
        <v>79</v>
      </c>
      <c r="D77" s="1"/>
      <c r="E77" s="4">
        <v>64.38</v>
      </c>
      <c r="F77" s="4">
        <v>72.099999999999994</v>
      </c>
      <c r="G77" s="4">
        <v>80.34</v>
      </c>
      <c r="H77" s="4">
        <v>90.64</v>
      </c>
      <c r="I77" s="4">
        <v>115.88</v>
      </c>
      <c r="J77" s="4">
        <v>117.94</v>
      </c>
      <c r="K77" s="4">
        <v>75.959999999999994</v>
      </c>
      <c r="L77" s="4">
        <v>85.23</v>
      </c>
      <c r="M77" s="4">
        <v>95.02</v>
      </c>
      <c r="N77" s="4">
        <v>106.86</v>
      </c>
      <c r="O77" s="4">
        <v>135.96</v>
      </c>
      <c r="P77" s="4">
        <v>138.79</v>
      </c>
      <c r="Q77" s="4">
        <v>128.75</v>
      </c>
      <c r="R77" s="4">
        <v>144.19999999999999</v>
      </c>
      <c r="S77" s="4">
        <v>160.68</v>
      </c>
      <c r="T77" s="4">
        <v>181.28</v>
      </c>
      <c r="U77" s="4">
        <v>231.75</v>
      </c>
      <c r="V77" s="4">
        <v>235.87</v>
      </c>
      <c r="W77" s="4">
        <v>144.19999999999999</v>
      </c>
      <c r="X77" s="4">
        <v>161.71</v>
      </c>
      <c r="Y77" s="4">
        <v>180.25</v>
      </c>
      <c r="Z77" s="4">
        <v>202.91</v>
      </c>
      <c r="AA77" s="4">
        <v>258.52999999999997</v>
      </c>
      <c r="AB77" s="4">
        <v>263.68</v>
      </c>
    </row>
    <row r="78" spans="3:28">
      <c r="C78" s="1">
        <v>80</v>
      </c>
      <c r="D78" s="1"/>
      <c r="E78" s="4">
        <v>66.95</v>
      </c>
      <c r="F78" s="4">
        <v>75.709999999999994</v>
      </c>
      <c r="G78" s="4">
        <v>83.95</v>
      </c>
      <c r="H78" s="4">
        <v>94.25</v>
      </c>
      <c r="I78" s="4">
        <v>121.03</v>
      </c>
      <c r="J78" s="4">
        <v>123.09</v>
      </c>
      <c r="K78" s="4">
        <v>78.540000000000006</v>
      </c>
      <c r="L78" s="4">
        <v>88.84</v>
      </c>
      <c r="M78" s="4">
        <v>98.62</v>
      </c>
      <c r="N78" s="4">
        <v>110.47</v>
      </c>
      <c r="O78" s="4">
        <v>141.11000000000001</v>
      </c>
      <c r="P78" s="4">
        <v>143.94</v>
      </c>
      <c r="Q78" s="4">
        <v>133.9</v>
      </c>
      <c r="R78" s="4">
        <v>151.41</v>
      </c>
      <c r="S78" s="4">
        <v>167.89</v>
      </c>
      <c r="T78" s="4">
        <v>188.49</v>
      </c>
      <c r="U78" s="4">
        <v>242.05</v>
      </c>
      <c r="V78" s="4">
        <v>246.17</v>
      </c>
      <c r="W78" s="4">
        <v>149.35</v>
      </c>
      <c r="X78" s="4">
        <v>168.92</v>
      </c>
      <c r="Y78" s="4">
        <v>187.46</v>
      </c>
      <c r="Z78" s="4">
        <v>210.12</v>
      </c>
      <c r="AA78" s="4">
        <v>268.83</v>
      </c>
      <c r="AB78" s="4">
        <v>273.98</v>
      </c>
    </row>
    <row r="79" spans="3:28">
      <c r="C79" s="1">
        <v>81</v>
      </c>
      <c r="D79" s="1"/>
      <c r="E79" s="4">
        <v>70.040000000000006</v>
      </c>
      <c r="F79" s="4">
        <v>78.8</v>
      </c>
      <c r="G79" s="4">
        <v>87.55</v>
      </c>
      <c r="H79" s="4">
        <v>97.85</v>
      </c>
      <c r="I79" s="4">
        <v>126.18</v>
      </c>
      <c r="J79" s="4">
        <v>128.24</v>
      </c>
      <c r="K79" s="4">
        <v>81.63</v>
      </c>
      <c r="L79" s="4">
        <v>91.93</v>
      </c>
      <c r="M79" s="4">
        <v>102.23</v>
      </c>
      <c r="N79" s="4">
        <v>114.07</v>
      </c>
      <c r="O79" s="4">
        <v>146.26</v>
      </c>
      <c r="P79" s="4">
        <v>149.09</v>
      </c>
      <c r="Q79" s="4">
        <v>140.08000000000001</v>
      </c>
      <c r="R79" s="4">
        <v>157.59</v>
      </c>
      <c r="S79" s="4">
        <v>175.1</v>
      </c>
      <c r="T79" s="4">
        <v>195.7</v>
      </c>
      <c r="U79" s="4">
        <v>252.35</v>
      </c>
      <c r="V79" s="4">
        <v>256.47000000000003</v>
      </c>
      <c r="W79" s="4">
        <v>155.53</v>
      </c>
      <c r="X79" s="4">
        <v>175.1</v>
      </c>
      <c r="Y79" s="4">
        <v>194.67</v>
      </c>
      <c r="Z79" s="4">
        <v>217.33</v>
      </c>
      <c r="AA79" s="4">
        <v>279.13</v>
      </c>
      <c r="AB79" s="4">
        <v>284.27999999999997</v>
      </c>
    </row>
    <row r="80" spans="3:28">
      <c r="C80" s="1">
        <v>82</v>
      </c>
      <c r="D80" s="1"/>
      <c r="E80" s="4">
        <v>73.13</v>
      </c>
      <c r="F80" s="4">
        <v>82.4</v>
      </c>
      <c r="G80" s="4">
        <v>91.16</v>
      </c>
      <c r="H80" s="4">
        <v>101.97</v>
      </c>
      <c r="I80" s="4">
        <v>131.33000000000001</v>
      </c>
      <c r="J80" s="4">
        <v>133.38999999999999</v>
      </c>
      <c r="K80" s="4">
        <v>84.72</v>
      </c>
      <c r="L80" s="4">
        <v>95.53</v>
      </c>
      <c r="M80" s="4">
        <v>105.83</v>
      </c>
      <c r="N80" s="4">
        <v>118.19</v>
      </c>
      <c r="O80" s="4">
        <v>151.41</v>
      </c>
      <c r="P80" s="4">
        <v>154.24</v>
      </c>
      <c r="Q80" s="4">
        <v>146.26</v>
      </c>
      <c r="R80" s="4">
        <v>164.8</v>
      </c>
      <c r="S80" s="4">
        <v>182.31</v>
      </c>
      <c r="T80" s="4">
        <v>203.94</v>
      </c>
      <c r="U80" s="4">
        <v>262.64999999999998</v>
      </c>
      <c r="V80" s="4">
        <v>266.77</v>
      </c>
      <c r="W80" s="4">
        <v>161.71</v>
      </c>
      <c r="X80" s="4">
        <v>182.31</v>
      </c>
      <c r="Y80" s="4">
        <v>201.88</v>
      </c>
      <c r="Z80" s="4">
        <v>225.57</v>
      </c>
      <c r="AA80" s="4">
        <v>289.43</v>
      </c>
      <c r="AB80" s="4">
        <v>294.58</v>
      </c>
    </row>
    <row r="81" spans="3:28">
      <c r="C81" s="1">
        <v>83</v>
      </c>
      <c r="D81" s="1"/>
      <c r="E81" s="4">
        <v>75.709999999999994</v>
      </c>
      <c r="F81" s="4">
        <v>84.98</v>
      </c>
      <c r="G81" s="4">
        <v>94.76</v>
      </c>
      <c r="H81" s="4">
        <v>105.58</v>
      </c>
      <c r="I81" s="4">
        <v>135.96</v>
      </c>
      <c r="J81" s="4">
        <v>138.02000000000001</v>
      </c>
      <c r="K81" s="4">
        <v>87.29</v>
      </c>
      <c r="L81" s="4">
        <v>98.11</v>
      </c>
      <c r="M81" s="4">
        <v>109.44</v>
      </c>
      <c r="N81" s="4">
        <v>121.8</v>
      </c>
      <c r="O81" s="4">
        <v>156.05000000000001</v>
      </c>
      <c r="P81" s="4">
        <v>158.88</v>
      </c>
      <c r="Q81" s="4">
        <v>151.41</v>
      </c>
      <c r="R81" s="4">
        <v>169.95</v>
      </c>
      <c r="S81" s="4">
        <v>189.52</v>
      </c>
      <c r="T81" s="4">
        <v>211.15</v>
      </c>
      <c r="U81" s="4">
        <v>271.92</v>
      </c>
      <c r="V81" s="4">
        <v>276.04000000000002</v>
      </c>
      <c r="W81" s="4">
        <v>166.86</v>
      </c>
      <c r="X81" s="4">
        <v>187.46</v>
      </c>
      <c r="Y81" s="4">
        <v>209.09</v>
      </c>
      <c r="Z81" s="4">
        <v>232.78</v>
      </c>
      <c r="AA81" s="4">
        <v>298.7</v>
      </c>
      <c r="AB81" s="4">
        <v>303.85000000000002</v>
      </c>
    </row>
    <row r="82" spans="3:28">
      <c r="C82" s="1">
        <v>84</v>
      </c>
      <c r="D82" s="1"/>
      <c r="E82" s="4">
        <v>78.28</v>
      </c>
      <c r="F82" s="4">
        <v>88.07</v>
      </c>
      <c r="G82" s="4">
        <v>98.37</v>
      </c>
      <c r="H82" s="4">
        <v>109.18</v>
      </c>
      <c r="I82" s="4">
        <v>141.11000000000001</v>
      </c>
      <c r="J82" s="4">
        <v>143.16999999999999</v>
      </c>
      <c r="K82" s="4">
        <v>89.87</v>
      </c>
      <c r="L82" s="4">
        <v>101.2</v>
      </c>
      <c r="M82" s="4">
        <v>113.04</v>
      </c>
      <c r="N82" s="4">
        <v>125.4</v>
      </c>
      <c r="O82" s="4">
        <v>161.19999999999999</v>
      </c>
      <c r="P82" s="4">
        <v>164.03</v>
      </c>
      <c r="Q82" s="4">
        <v>156.56</v>
      </c>
      <c r="R82" s="4">
        <v>176.13</v>
      </c>
      <c r="S82" s="4">
        <v>196.73</v>
      </c>
      <c r="T82" s="4">
        <v>218.36</v>
      </c>
      <c r="U82" s="4">
        <v>282.22000000000003</v>
      </c>
      <c r="V82" s="4">
        <v>286.33999999999997</v>
      </c>
      <c r="W82" s="4">
        <v>172.01</v>
      </c>
      <c r="X82" s="4">
        <v>193.64</v>
      </c>
      <c r="Y82" s="4">
        <v>216.3</v>
      </c>
      <c r="Z82" s="4">
        <v>239.99</v>
      </c>
      <c r="AA82" s="4">
        <v>309</v>
      </c>
      <c r="AB82" s="4">
        <v>314.14999999999998</v>
      </c>
    </row>
    <row r="83" spans="3:28">
      <c r="C83" s="1">
        <v>85</v>
      </c>
      <c r="D83" s="1"/>
      <c r="E83" s="4">
        <v>80.86</v>
      </c>
      <c r="F83" s="4">
        <v>91.16</v>
      </c>
      <c r="G83" s="4">
        <v>101.97</v>
      </c>
      <c r="H83" s="4">
        <v>113.3</v>
      </c>
      <c r="I83" s="4">
        <v>146.26</v>
      </c>
      <c r="J83" s="4">
        <v>148.32</v>
      </c>
      <c r="K83" s="4">
        <v>92.44</v>
      </c>
      <c r="L83" s="4">
        <v>104.29</v>
      </c>
      <c r="M83" s="4">
        <v>116.65</v>
      </c>
      <c r="N83" s="4">
        <v>129.52000000000001</v>
      </c>
      <c r="O83" s="4">
        <v>166.35</v>
      </c>
      <c r="P83" s="4">
        <v>169.18</v>
      </c>
      <c r="Q83" s="4">
        <v>161.71</v>
      </c>
      <c r="R83" s="4">
        <v>182.31</v>
      </c>
      <c r="S83" s="4">
        <v>203.94</v>
      </c>
      <c r="T83" s="4">
        <v>226.6</v>
      </c>
      <c r="U83" s="4">
        <v>292.52</v>
      </c>
      <c r="V83" s="4">
        <v>296.64</v>
      </c>
      <c r="W83" s="4">
        <v>177.16</v>
      </c>
      <c r="X83" s="4">
        <v>199.82</v>
      </c>
      <c r="Y83" s="4">
        <v>223.51</v>
      </c>
      <c r="Z83" s="4">
        <v>248.23</v>
      </c>
      <c r="AA83" s="4">
        <v>319.3</v>
      </c>
      <c r="AB83" s="4">
        <v>324.45</v>
      </c>
    </row>
    <row r="84" spans="3:28">
      <c r="C84" s="1">
        <v>86</v>
      </c>
      <c r="D84" s="1"/>
      <c r="E84" s="4">
        <v>83.43</v>
      </c>
      <c r="F84" s="4">
        <v>93.73</v>
      </c>
      <c r="G84" s="4">
        <v>105.58</v>
      </c>
      <c r="H84" s="4">
        <v>116.91</v>
      </c>
      <c r="I84" s="4">
        <v>151.41</v>
      </c>
      <c r="J84" s="4">
        <v>153.47</v>
      </c>
      <c r="K84" s="4">
        <v>95.02</v>
      </c>
      <c r="L84" s="4">
        <v>106.86</v>
      </c>
      <c r="M84" s="4">
        <v>120.25</v>
      </c>
      <c r="N84" s="4">
        <v>133.13</v>
      </c>
      <c r="O84" s="4">
        <v>171.5</v>
      </c>
      <c r="P84" s="4">
        <v>174.33</v>
      </c>
      <c r="Q84" s="4">
        <v>166.86</v>
      </c>
      <c r="R84" s="4">
        <v>187.46</v>
      </c>
      <c r="S84" s="4">
        <v>211.15</v>
      </c>
      <c r="T84" s="4">
        <v>233.81</v>
      </c>
      <c r="U84" s="4">
        <v>302.82</v>
      </c>
      <c r="V84" s="4">
        <v>306.94</v>
      </c>
      <c r="W84" s="4">
        <v>182.31</v>
      </c>
      <c r="X84" s="4">
        <v>204.97</v>
      </c>
      <c r="Y84" s="4">
        <v>230.72</v>
      </c>
      <c r="Z84" s="4">
        <v>255.44</v>
      </c>
      <c r="AA84" s="4">
        <v>329.6</v>
      </c>
      <c r="AB84" s="4">
        <v>334.75</v>
      </c>
    </row>
    <row r="85" spans="3:28">
      <c r="C85" s="1">
        <v>87</v>
      </c>
      <c r="D85" s="1"/>
      <c r="E85" s="4">
        <v>85.49</v>
      </c>
      <c r="F85" s="4">
        <v>96.82</v>
      </c>
      <c r="G85" s="4">
        <v>108.15</v>
      </c>
      <c r="H85" s="4">
        <v>120.51</v>
      </c>
      <c r="I85" s="4">
        <v>156.56</v>
      </c>
      <c r="J85" s="4">
        <v>158.62</v>
      </c>
      <c r="K85" s="4">
        <v>97.08</v>
      </c>
      <c r="L85" s="4">
        <v>109.95</v>
      </c>
      <c r="M85" s="4">
        <v>122.83</v>
      </c>
      <c r="N85" s="4">
        <v>136.72999999999999</v>
      </c>
      <c r="O85" s="4">
        <v>176.65</v>
      </c>
      <c r="P85" s="4">
        <v>179.48</v>
      </c>
      <c r="Q85" s="4">
        <v>170.98</v>
      </c>
      <c r="R85" s="4">
        <v>193.64</v>
      </c>
      <c r="S85" s="4">
        <v>216.3</v>
      </c>
      <c r="T85" s="4">
        <v>241.02</v>
      </c>
      <c r="U85" s="4">
        <v>313.12</v>
      </c>
      <c r="V85" s="4">
        <v>317.24</v>
      </c>
      <c r="W85" s="4">
        <v>186.43</v>
      </c>
      <c r="X85" s="4">
        <v>211.15</v>
      </c>
      <c r="Y85" s="4">
        <v>235.87</v>
      </c>
      <c r="Z85" s="4">
        <v>262.64999999999998</v>
      </c>
      <c r="AA85" s="4">
        <v>339.9</v>
      </c>
      <c r="AB85" s="4">
        <v>345.05</v>
      </c>
    </row>
    <row r="86" spans="3:28">
      <c r="C86" s="1">
        <v>88</v>
      </c>
      <c r="D86" s="1"/>
      <c r="E86" s="4">
        <v>86.01</v>
      </c>
      <c r="F86" s="4">
        <v>97.85</v>
      </c>
      <c r="G86" s="4">
        <v>109.18</v>
      </c>
      <c r="H86" s="4">
        <v>121.54</v>
      </c>
      <c r="I86" s="4">
        <v>161.71</v>
      </c>
      <c r="J86" s="4">
        <v>163.77000000000001</v>
      </c>
      <c r="K86" s="4">
        <v>97.59</v>
      </c>
      <c r="L86" s="4">
        <v>110.98</v>
      </c>
      <c r="M86" s="4">
        <v>123.86</v>
      </c>
      <c r="N86" s="4">
        <v>137.76</v>
      </c>
      <c r="O86" s="4">
        <v>181.8</v>
      </c>
      <c r="P86" s="4">
        <v>184.63</v>
      </c>
      <c r="Q86" s="4">
        <v>172.01</v>
      </c>
      <c r="R86" s="4">
        <v>195.7</v>
      </c>
      <c r="S86" s="4">
        <v>218.36</v>
      </c>
      <c r="T86" s="4">
        <v>243.08</v>
      </c>
      <c r="U86" s="4">
        <v>323.42</v>
      </c>
      <c r="V86" s="4">
        <v>327.54000000000002</v>
      </c>
      <c r="W86" s="4">
        <v>187.46</v>
      </c>
      <c r="X86" s="4">
        <v>213.21</v>
      </c>
      <c r="Y86" s="4">
        <v>237.93</v>
      </c>
      <c r="Z86" s="4">
        <v>264.70999999999998</v>
      </c>
      <c r="AA86" s="4">
        <v>350.2</v>
      </c>
      <c r="AB86" s="4">
        <v>355.35</v>
      </c>
    </row>
    <row r="87" spans="3:28">
      <c r="C87" s="1">
        <v>89</v>
      </c>
      <c r="D87" s="1"/>
      <c r="E87" s="4">
        <v>86.52</v>
      </c>
      <c r="F87" s="4">
        <v>98.88</v>
      </c>
      <c r="G87" s="4">
        <v>110.21</v>
      </c>
      <c r="H87" s="4">
        <v>122.57</v>
      </c>
      <c r="I87" s="4">
        <v>166.86</v>
      </c>
      <c r="J87" s="4">
        <v>168.92</v>
      </c>
      <c r="K87" s="4">
        <v>98.11</v>
      </c>
      <c r="L87" s="4">
        <v>112.01</v>
      </c>
      <c r="M87" s="4">
        <v>124.89</v>
      </c>
      <c r="N87" s="4">
        <v>138.79</v>
      </c>
      <c r="O87" s="4">
        <v>186.95</v>
      </c>
      <c r="P87" s="4">
        <v>189.78</v>
      </c>
      <c r="Q87" s="4">
        <v>173.04</v>
      </c>
      <c r="R87" s="4">
        <v>197.76</v>
      </c>
      <c r="S87" s="4">
        <v>220.42</v>
      </c>
      <c r="T87" s="4">
        <v>245.14</v>
      </c>
      <c r="U87" s="4">
        <v>333.72</v>
      </c>
      <c r="V87" s="4">
        <v>337.84</v>
      </c>
      <c r="W87" s="4">
        <v>188.49</v>
      </c>
      <c r="X87" s="4">
        <v>215.27</v>
      </c>
      <c r="Y87" s="4">
        <v>239.99</v>
      </c>
      <c r="Z87" s="4">
        <v>266.77</v>
      </c>
      <c r="AA87" s="4">
        <v>360.5</v>
      </c>
      <c r="AB87" s="4">
        <v>365.65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BB604-4971-41B3-8784-4BB9F345412B}">
  <sheetPr codeName="Sheet108">
    <tabColor theme="5" tint="-0.249977111117893"/>
  </sheetPr>
  <dimension ref="B1:AB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28">
      <c r="B1" s="37"/>
    </row>
    <row r="2" spans="2:28">
      <c r="B2" s="37" t="s">
        <v>98</v>
      </c>
    </row>
    <row r="3" spans="2:28">
      <c r="B3" s="32"/>
    </row>
    <row r="4" spans="2:28">
      <c r="B4" s="30"/>
    </row>
    <row r="6" spans="2:28">
      <c r="B6" s="38" t="s">
        <v>128</v>
      </c>
      <c r="C6" s="5" t="s">
        <v>133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28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8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2:28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2:28">
      <c r="B10"/>
      <c r="C10" s="2"/>
      <c r="D10" s="2"/>
      <c r="E10" s="41" t="s">
        <v>18</v>
      </c>
      <c r="F10" s="42"/>
      <c r="G10" s="42"/>
      <c r="H10" s="42"/>
      <c r="I10" s="42"/>
      <c r="J10" s="42"/>
      <c r="K10" s="41" t="s">
        <v>18</v>
      </c>
      <c r="L10" s="42"/>
      <c r="M10" s="42"/>
      <c r="N10" s="42"/>
      <c r="O10" s="42"/>
      <c r="P10" s="42"/>
      <c r="Q10" s="41" t="s">
        <v>18</v>
      </c>
      <c r="R10" s="42"/>
      <c r="S10" s="42"/>
      <c r="T10" s="42"/>
      <c r="U10" s="42"/>
      <c r="V10" s="42"/>
      <c r="W10" s="41" t="s">
        <v>18</v>
      </c>
      <c r="X10" s="42"/>
      <c r="Y10" s="42"/>
      <c r="Z10" s="42"/>
      <c r="AA10" s="42"/>
      <c r="AB10" s="42"/>
    </row>
    <row r="11" spans="2:28">
      <c r="C11" t="s">
        <v>18</v>
      </c>
      <c r="E11" s="6" t="s">
        <v>19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6" t="s">
        <v>35</v>
      </c>
      <c r="L11" s="6" t="s">
        <v>35</v>
      </c>
      <c r="M11" s="6" t="s">
        <v>35</v>
      </c>
      <c r="N11" s="6" t="s">
        <v>35</v>
      </c>
      <c r="O11" s="6" t="s">
        <v>35</v>
      </c>
      <c r="P11" s="6" t="s">
        <v>35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33</v>
      </c>
      <c r="X11" s="6" t="s">
        <v>33</v>
      </c>
      <c r="Y11" s="6" t="s">
        <v>33</v>
      </c>
      <c r="Z11" s="6" t="s">
        <v>33</v>
      </c>
      <c r="AA11" s="6" t="s">
        <v>33</v>
      </c>
      <c r="AB11" s="6" t="s">
        <v>33</v>
      </c>
    </row>
    <row r="12" spans="2:28">
      <c r="C12" t="s">
        <v>14</v>
      </c>
      <c r="E12" s="1">
        <v>3</v>
      </c>
      <c r="F12" s="1">
        <v>5</v>
      </c>
      <c r="G12" s="1">
        <v>7</v>
      </c>
      <c r="H12" s="1">
        <v>10</v>
      </c>
      <c r="I12" s="1">
        <v>20</v>
      </c>
      <c r="J12" s="1">
        <v>31</v>
      </c>
      <c r="K12" s="1">
        <v>3</v>
      </c>
      <c r="L12" s="1">
        <v>5</v>
      </c>
      <c r="M12" s="1">
        <v>7</v>
      </c>
      <c r="N12" s="1">
        <v>10</v>
      </c>
      <c r="O12" s="1">
        <v>20</v>
      </c>
      <c r="P12" s="1">
        <v>31</v>
      </c>
      <c r="Q12" s="1">
        <v>3</v>
      </c>
      <c r="R12" s="1">
        <v>5</v>
      </c>
      <c r="S12" s="1">
        <v>7</v>
      </c>
      <c r="T12" s="1">
        <v>10</v>
      </c>
      <c r="U12" s="1">
        <v>20</v>
      </c>
      <c r="V12" s="1">
        <v>31</v>
      </c>
      <c r="W12" s="1">
        <v>3</v>
      </c>
      <c r="X12" s="1">
        <v>5</v>
      </c>
      <c r="Y12" s="1">
        <v>7</v>
      </c>
      <c r="Z12" s="1">
        <v>10</v>
      </c>
      <c r="AA12" s="1">
        <v>20</v>
      </c>
      <c r="AB12" s="1">
        <v>31</v>
      </c>
    </row>
    <row r="13" spans="2:28">
      <c r="C13" t="s">
        <v>15</v>
      </c>
      <c r="E13" s="1" t="s">
        <v>134</v>
      </c>
      <c r="F13" s="1" t="s">
        <v>134</v>
      </c>
      <c r="G13" s="1" t="s">
        <v>134</v>
      </c>
      <c r="H13" s="1" t="s">
        <v>134</v>
      </c>
      <c r="I13" s="1" t="s">
        <v>134</v>
      </c>
      <c r="J13" s="1" t="s">
        <v>134</v>
      </c>
      <c r="K13" s="1" t="s">
        <v>134</v>
      </c>
      <c r="L13" s="1" t="s">
        <v>134</v>
      </c>
      <c r="M13" s="1" t="s">
        <v>134</v>
      </c>
      <c r="N13" s="1" t="s">
        <v>134</v>
      </c>
      <c r="O13" s="1" t="s">
        <v>134</v>
      </c>
      <c r="P13" s="1" t="s">
        <v>134</v>
      </c>
      <c r="Q13" s="1" t="s">
        <v>134</v>
      </c>
      <c r="R13" s="1" t="s">
        <v>134</v>
      </c>
      <c r="S13" s="1" t="s">
        <v>134</v>
      </c>
      <c r="T13" s="1" t="s">
        <v>134</v>
      </c>
      <c r="U13" s="1" t="s">
        <v>134</v>
      </c>
      <c r="V13" s="1" t="s">
        <v>134</v>
      </c>
      <c r="W13" s="1" t="s">
        <v>134</v>
      </c>
      <c r="X13" s="1" t="s">
        <v>134</v>
      </c>
      <c r="Y13" s="1" t="s">
        <v>134</v>
      </c>
      <c r="Z13" s="1" t="s">
        <v>134</v>
      </c>
      <c r="AA13" s="1" t="s">
        <v>134</v>
      </c>
      <c r="AB13" s="1" t="s">
        <v>134</v>
      </c>
    </row>
    <row r="14" spans="2:28">
      <c r="C14" s="1" t="s">
        <v>17</v>
      </c>
      <c r="D14" s="1"/>
    </row>
    <row r="15" spans="2:28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>
      <c r="C16" s="1">
        <v>18</v>
      </c>
      <c r="D16" s="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3:28">
      <c r="C17" s="1">
        <v>19</v>
      </c>
      <c r="D17" s="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3:28">
      <c r="C18" s="1">
        <v>20</v>
      </c>
      <c r="D18" s="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3:28">
      <c r="C19" s="1">
        <v>21</v>
      </c>
      <c r="D19" s="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3:28">
      <c r="C20" s="1">
        <v>22</v>
      </c>
      <c r="D20" s="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3:28">
      <c r="C21" s="1">
        <v>23</v>
      </c>
      <c r="D21" s="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3:28">
      <c r="C22" s="1">
        <v>24</v>
      </c>
      <c r="D22" s="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3:28">
      <c r="C23" s="1">
        <v>25</v>
      </c>
      <c r="D23" s="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3:28">
      <c r="C24" s="1">
        <v>26</v>
      </c>
      <c r="D24" s="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3:28">
      <c r="C25" s="1">
        <v>27</v>
      </c>
      <c r="D25" s="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3:28">
      <c r="C26" s="1">
        <v>28</v>
      </c>
      <c r="D26" s="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3:28">
      <c r="C27" s="1">
        <v>29</v>
      </c>
      <c r="D27" s="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3:28">
      <c r="C28" s="1">
        <v>30</v>
      </c>
      <c r="D28" s="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3:28">
      <c r="C29" s="1">
        <v>31</v>
      </c>
      <c r="D29" s="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3:28">
      <c r="C30" s="1">
        <v>32</v>
      </c>
      <c r="D30" s="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3:28">
      <c r="C31" s="1">
        <v>33</v>
      </c>
      <c r="D31" s="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3:28">
      <c r="C32" s="1">
        <v>34</v>
      </c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3:28">
      <c r="C33" s="1">
        <v>35</v>
      </c>
      <c r="D33" s="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3:28">
      <c r="C34" s="1">
        <v>36</v>
      </c>
      <c r="D34" s="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3:28">
      <c r="C35" s="1">
        <v>37</v>
      </c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3:28">
      <c r="C36" s="1">
        <v>38</v>
      </c>
      <c r="D36" s="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3:28">
      <c r="C37" s="1">
        <v>39</v>
      </c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3:28">
      <c r="C38" s="1">
        <v>40</v>
      </c>
      <c r="D38" s="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3:28">
      <c r="C39" s="1">
        <v>41</v>
      </c>
      <c r="D39" s="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3:28">
      <c r="C40" s="1">
        <v>42</v>
      </c>
      <c r="D40" s="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3:28">
      <c r="C41" s="1">
        <v>43</v>
      </c>
      <c r="D41" s="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3:28">
      <c r="C42" s="1">
        <v>44</v>
      </c>
      <c r="D42" s="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3:28">
      <c r="C43" s="1">
        <v>45</v>
      </c>
      <c r="D43" s="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3:28">
      <c r="C44" s="1">
        <v>46</v>
      </c>
      <c r="D44" s="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3:28">
      <c r="C45" s="1">
        <v>47</v>
      </c>
      <c r="D45" s="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3:28">
      <c r="C46" s="1">
        <v>48</v>
      </c>
      <c r="D46" s="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3:28">
      <c r="C47" s="1">
        <v>49</v>
      </c>
      <c r="D47" s="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3:28">
      <c r="C48" s="1">
        <v>50</v>
      </c>
      <c r="D48" s="1"/>
      <c r="E48" s="4">
        <v>24.72</v>
      </c>
      <c r="F48" s="4">
        <v>27.81</v>
      </c>
      <c r="G48" s="4">
        <v>32.450000000000003</v>
      </c>
      <c r="H48" s="4">
        <v>38.11</v>
      </c>
      <c r="I48" s="4">
        <v>41.2</v>
      </c>
      <c r="J48" s="4">
        <v>43.26</v>
      </c>
      <c r="K48" s="4">
        <v>36.31</v>
      </c>
      <c r="L48" s="4">
        <v>40.94</v>
      </c>
      <c r="M48" s="4">
        <v>47.12</v>
      </c>
      <c r="N48" s="4">
        <v>54.33</v>
      </c>
      <c r="O48" s="4">
        <v>61.29</v>
      </c>
      <c r="P48" s="4">
        <v>64.12</v>
      </c>
      <c r="Q48" s="4">
        <v>49.44</v>
      </c>
      <c r="R48" s="4">
        <v>55.62</v>
      </c>
      <c r="S48" s="4">
        <v>64.89</v>
      </c>
      <c r="T48" s="4">
        <v>76.22</v>
      </c>
      <c r="U48" s="4">
        <v>82.4</v>
      </c>
      <c r="V48" s="4">
        <v>86.52</v>
      </c>
      <c r="W48" s="4">
        <v>64.89</v>
      </c>
      <c r="X48" s="4">
        <v>73.13</v>
      </c>
      <c r="Y48" s="4">
        <v>84.46</v>
      </c>
      <c r="Z48" s="4">
        <v>97.85</v>
      </c>
      <c r="AA48" s="4">
        <v>109.18</v>
      </c>
      <c r="AB48" s="4">
        <v>114.33</v>
      </c>
    </row>
    <row r="49" spans="3:28">
      <c r="C49" s="1">
        <v>51</v>
      </c>
      <c r="D49" s="1"/>
      <c r="E49" s="4">
        <v>25.75</v>
      </c>
      <c r="F49" s="4">
        <v>28.84</v>
      </c>
      <c r="G49" s="4">
        <v>33.479999999999997</v>
      </c>
      <c r="H49" s="4">
        <v>39.14</v>
      </c>
      <c r="I49" s="4">
        <v>42.23</v>
      </c>
      <c r="J49" s="4">
        <v>44.29</v>
      </c>
      <c r="K49" s="4">
        <v>37.340000000000003</v>
      </c>
      <c r="L49" s="4">
        <v>41.97</v>
      </c>
      <c r="M49" s="4">
        <v>48.15</v>
      </c>
      <c r="N49" s="4">
        <v>55.36</v>
      </c>
      <c r="O49" s="4">
        <v>62.32</v>
      </c>
      <c r="P49" s="4">
        <v>65.150000000000006</v>
      </c>
      <c r="Q49" s="4">
        <v>51.5</v>
      </c>
      <c r="R49" s="4">
        <v>57.68</v>
      </c>
      <c r="S49" s="4">
        <v>66.95</v>
      </c>
      <c r="T49" s="4">
        <v>78.28</v>
      </c>
      <c r="U49" s="4">
        <v>84.46</v>
      </c>
      <c r="V49" s="4">
        <v>88.58</v>
      </c>
      <c r="W49" s="4">
        <v>66.95</v>
      </c>
      <c r="X49" s="4">
        <v>75.19</v>
      </c>
      <c r="Y49" s="4">
        <v>86.52</v>
      </c>
      <c r="Z49" s="4">
        <v>99.91</v>
      </c>
      <c r="AA49" s="4">
        <v>111.24</v>
      </c>
      <c r="AB49" s="4">
        <v>116.39</v>
      </c>
    </row>
    <row r="50" spans="3:28">
      <c r="C50" s="1">
        <v>52</v>
      </c>
      <c r="D50" s="1"/>
      <c r="E50" s="4">
        <v>26.78</v>
      </c>
      <c r="F50" s="4">
        <v>29.87</v>
      </c>
      <c r="G50" s="4">
        <v>34.51</v>
      </c>
      <c r="H50" s="4">
        <v>40.17</v>
      </c>
      <c r="I50" s="4">
        <v>43.26</v>
      </c>
      <c r="J50" s="4">
        <v>45.32</v>
      </c>
      <c r="K50" s="4">
        <v>38.369999999999997</v>
      </c>
      <c r="L50" s="4">
        <v>43</v>
      </c>
      <c r="M50" s="4">
        <v>49.18</v>
      </c>
      <c r="N50" s="4">
        <v>56.39</v>
      </c>
      <c r="O50" s="4">
        <v>63.35</v>
      </c>
      <c r="P50" s="4">
        <v>66.180000000000007</v>
      </c>
      <c r="Q50" s="4">
        <v>53.56</v>
      </c>
      <c r="R50" s="4">
        <v>59.74</v>
      </c>
      <c r="S50" s="4">
        <v>69.010000000000005</v>
      </c>
      <c r="T50" s="4">
        <v>80.34</v>
      </c>
      <c r="U50" s="4">
        <v>86.52</v>
      </c>
      <c r="V50" s="4">
        <v>90.64</v>
      </c>
      <c r="W50" s="4">
        <v>69.010000000000005</v>
      </c>
      <c r="X50" s="4">
        <v>77.25</v>
      </c>
      <c r="Y50" s="4">
        <v>88.58</v>
      </c>
      <c r="Z50" s="4">
        <v>101.97</v>
      </c>
      <c r="AA50" s="4">
        <v>113.3</v>
      </c>
      <c r="AB50" s="4">
        <v>118.45</v>
      </c>
    </row>
    <row r="51" spans="3:28">
      <c r="C51" s="1">
        <v>53</v>
      </c>
      <c r="D51" s="1"/>
      <c r="E51" s="4">
        <v>27.81</v>
      </c>
      <c r="F51" s="4">
        <v>30.9</v>
      </c>
      <c r="G51" s="4">
        <v>35.54</v>
      </c>
      <c r="H51" s="4">
        <v>41.2</v>
      </c>
      <c r="I51" s="4">
        <v>44.81</v>
      </c>
      <c r="J51" s="4">
        <v>46.87</v>
      </c>
      <c r="K51" s="4">
        <v>39.4</v>
      </c>
      <c r="L51" s="4">
        <v>44.03</v>
      </c>
      <c r="M51" s="4">
        <v>50.21</v>
      </c>
      <c r="N51" s="4">
        <v>57.42</v>
      </c>
      <c r="O51" s="4">
        <v>64.89</v>
      </c>
      <c r="P51" s="4">
        <v>67.72</v>
      </c>
      <c r="Q51" s="4">
        <v>55.62</v>
      </c>
      <c r="R51" s="4">
        <v>61.8</v>
      </c>
      <c r="S51" s="4">
        <v>71.069999999999993</v>
      </c>
      <c r="T51" s="4">
        <v>82.4</v>
      </c>
      <c r="U51" s="4">
        <v>89.61</v>
      </c>
      <c r="V51" s="4">
        <v>93.73</v>
      </c>
      <c r="W51" s="4">
        <v>71.069999999999993</v>
      </c>
      <c r="X51" s="4">
        <v>79.31</v>
      </c>
      <c r="Y51" s="4">
        <v>90.64</v>
      </c>
      <c r="Z51" s="4">
        <v>104.03</v>
      </c>
      <c r="AA51" s="4">
        <v>116.39</v>
      </c>
      <c r="AB51" s="4">
        <v>121.54</v>
      </c>
    </row>
    <row r="52" spans="3:28">
      <c r="C52" s="1">
        <v>54</v>
      </c>
      <c r="D52" s="1"/>
      <c r="E52" s="4">
        <v>28.33</v>
      </c>
      <c r="F52" s="4">
        <v>31.93</v>
      </c>
      <c r="G52" s="4">
        <v>36.57</v>
      </c>
      <c r="H52" s="4">
        <v>42.23</v>
      </c>
      <c r="I52" s="4">
        <v>46.35</v>
      </c>
      <c r="J52" s="4">
        <v>48.41</v>
      </c>
      <c r="K52" s="4">
        <v>39.909999999999997</v>
      </c>
      <c r="L52" s="4">
        <v>45.06</v>
      </c>
      <c r="M52" s="4">
        <v>51.24</v>
      </c>
      <c r="N52" s="4">
        <v>58.45</v>
      </c>
      <c r="O52" s="4">
        <v>66.44</v>
      </c>
      <c r="P52" s="4">
        <v>69.27</v>
      </c>
      <c r="Q52" s="4">
        <v>56.65</v>
      </c>
      <c r="R52" s="4">
        <v>63.86</v>
      </c>
      <c r="S52" s="4">
        <v>73.13</v>
      </c>
      <c r="T52" s="4">
        <v>84.46</v>
      </c>
      <c r="U52" s="4">
        <v>92.7</v>
      </c>
      <c r="V52" s="4">
        <v>96.82</v>
      </c>
      <c r="W52" s="4">
        <v>72.099999999999994</v>
      </c>
      <c r="X52" s="4">
        <v>81.37</v>
      </c>
      <c r="Y52" s="4">
        <v>92.7</v>
      </c>
      <c r="Z52" s="4">
        <v>106.09</v>
      </c>
      <c r="AA52" s="4">
        <v>119.48</v>
      </c>
      <c r="AB52" s="4">
        <v>124.63</v>
      </c>
    </row>
    <row r="53" spans="3:28">
      <c r="C53" s="1">
        <v>55</v>
      </c>
      <c r="D53" s="1"/>
      <c r="E53" s="4">
        <v>29.36</v>
      </c>
      <c r="F53" s="4">
        <v>32.96</v>
      </c>
      <c r="G53" s="4">
        <v>37.6</v>
      </c>
      <c r="H53" s="4">
        <v>43.26</v>
      </c>
      <c r="I53" s="4">
        <v>47.9</v>
      </c>
      <c r="J53" s="4">
        <v>49.96</v>
      </c>
      <c r="K53" s="4">
        <v>40.94</v>
      </c>
      <c r="L53" s="4">
        <v>46.09</v>
      </c>
      <c r="M53" s="4">
        <v>52.27</v>
      </c>
      <c r="N53" s="4">
        <v>59.48</v>
      </c>
      <c r="O53" s="4">
        <v>67.98</v>
      </c>
      <c r="P53" s="4">
        <v>70.81</v>
      </c>
      <c r="Q53" s="4">
        <v>58.71</v>
      </c>
      <c r="R53" s="4">
        <v>65.92</v>
      </c>
      <c r="S53" s="4">
        <v>75.19</v>
      </c>
      <c r="T53" s="4">
        <v>86.52</v>
      </c>
      <c r="U53" s="4">
        <v>95.79</v>
      </c>
      <c r="V53" s="4">
        <v>99.91</v>
      </c>
      <c r="W53" s="4">
        <v>74.16</v>
      </c>
      <c r="X53" s="4">
        <v>83.43</v>
      </c>
      <c r="Y53" s="4">
        <v>94.76</v>
      </c>
      <c r="Z53" s="4">
        <v>108.15</v>
      </c>
      <c r="AA53" s="4">
        <v>122.57</v>
      </c>
      <c r="AB53" s="4">
        <v>127.72</v>
      </c>
    </row>
    <row r="54" spans="3:28">
      <c r="C54" s="1">
        <v>56</v>
      </c>
      <c r="D54" s="1"/>
      <c r="E54" s="4">
        <v>30.39</v>
      </c>
      <c r="F54" s="4">
        <v>33.99</v>
      </c>
      <c r="G54" s="4">
        <v>38.630000000000003</v>
      </c>
      <c r="H54" s="4">
        <v>44.29</v>
      </c>
      <c r="I54" s="4">
        <v>49.44</v>
      </c>
      <c r="J54" s="4">
        <v>51.5</v>
      </c>
      <c r="K54" s="4">
        <v>41.97</v>
      </c>
      <c r="L54" s="4">
        <v>47.12</v>
      </c>
      <c r="M54" s="4">
        <v>53.3</v>
      </c>
      <c r="N54" s="4">
        <v>60.51</v>
      </c>
      <c r="O54" s="4">
        <v>69.53</v>
      </c>
      <c r="P54" s="4">
        <v>72.36</v>
      </c>
      <c r="Q54" s="4">
        <v>60.77</v>
      </c>
      <c r="R54" s="4">
        <v>67.98</v>
      </c>
      <c r="S54" s="4">
        <v>77.25</v>
      </c>
      <c r="T54" s="4">
        <v>88.58</v>
      </c>
      <c r="U54" s="4">
        <v>98.88</v>
      </c>
      <c r="V54" s="4">
        <v>103</v>
      </c>
      <c r="W54" s="4">
        <v>76.22</v>
      </c>
      <c r="X54" s="4">
        <v>85.49</v>
      </c>
      <c r="Y54" s="4">
        <v>96.82</v>
      </c>
      <c r="Z54" s="4">
        <v>110.21</v>
      </c>
      <c r="AA54" s="4">
        <v>125.66</v>
      </c>
      <c r="AB54" s="4">
        <v>130.81</v>
      </c>
    </row>
    <row r="55" spans="3:28">
      <c r="C55" s="1">
        <v>57</v>
      </c>
      <c r="D55" s="1"/>
      <c r="E55" s="4">
        <v>30.9</v>
      </c>
      <c r="F55" s="4">
        <v>35.020000000000003</v>
      </c>
      <c r="G55" s="4">
        <v>39.659999999999997</v>
      </c>
      <c r="H55" s="4">
        <v>45.32</v>
      </c>
      <c r="I55" s="4">
        <v>51.5</v>
      </c>
      <c r="J55" s="4">
        <v>53.56</v>
      </c>
      <c r="K55" s="4">
        <v>42.49</v>
      </c>
      <c r="L55" s="4">
        <v>48.15</v>
      </c>
      <c r="M55" s="4">
        <v>54.33</v>
      </c>
      <c r="N55" s="4">
        <v>61.54</v>
      </c>
      <c r="O55" s="4">
        <v>71.59</v>
      </c>
      <c r="P55" s="4">
        <v>74.42</v>
      </c>
      <c r="Q55" s="4">
        <v>61.8</v>
      </c>
      <c r="R55" s="4">
        <v>70.040000000000006</v>
      </c>
      <c r="S55" s="4">
        <v>79.31</v>
      </c>
      <c r="T55" s="4">
        <v>90.64</v>
      </c>
      <c r="U55" s="4">
        <v>103</v>
      </c>
      <c r="V55" s="4">
        <v>107.12</v>
      </c>
      <c r="W55" s="4">
        <v>77.25</v>
      </c>
      <c r="X55" s="4">
        <v>87.55</v>
      </c>
      <c r="Y55" s="4">
        <v>98.88</v>
      </c>
      <c r="Z55" s="4">
        <v>112.27</v>
      </c>
      <c r="AA55" s="4">
        <v>129.78</v>
      </c>
      <c r="AB55" s="4">
        <v>134.93</v>
      </c>
    </row>
    <row r="56" spans="3:28">
      <c r="C56" s="1">
        <v>58</v>
      </c>
      <c r="D56" s="1"/>
      <c r="E56" s="4">
        <v>31.93</v>
      </c>
      <c r="F56" s="4">
        <v>36.049999999999997</v>
      </c>
      <c r="G56" s="4">
        <v>40.69</v>
      </c>
      <c r="H56" s="4">
        <v>46.35</v>
      </c>
      <c r="I56" s="4">
        <v>53.56</v>
      </c>
      <c r="J56" s="4">
        <v>55.62</v>
      </c>
      <c r="K56" s="4">
        <v>43.52</v>
      </c>
      <c r="L56" s="4">
        <v>49.18</v>
      </c>
      <c r="M56" s="4">
        <v>55.36</v>
      </c>
      <c r="N56" s="4">
        <v>62.57</v>
      </c>
      <c r="O56" s="4">
        <v>73.650000000000006</v>
      </c>
      <c r="P56" s="4">
        <v>76.48</v>
      </c>
      <c r="Q56" s="4">
        <v>63.86</v>
      </c>
      <c r="R56" s="4">
        <v>72.099999999999994</v>
      </c>
      <c r="S56" s="4">
        <v>81.37</v>
      </c>
      <c r="T56" s="4">
        <v>92.7</v>
      </c>
      <c r="U56" s="4">
        <v>107.12</v>
      </c>
      <c r="V56" s="4">
        <v>111.24</v>
      </c>
      <c r="W56" s="4">
        <v>79.31</v>
      </c>
      <c r="X56" s="4">
        <v>89.61</v>
      </c>
      <c r="Y56" s="4">
        <v>100.94</v>
      </c>
      <c r="Z56" s="4">
        <v>114.33</v>
      </c>
      <c r="AA56" s="4">
        <v>133.9</v>
      </c>
      <c r="AB56" s="4">
        <v>139.05000000000001</v>
      </c>
    </row>
    <row r="57" spans="3:28">
      <c r="C57" s="1">
        <v>59</v>
      </c>
      <c r="D57" s="1"/>
      <c r="E57" s="4">
        <v>32.96</v>
      </c>
      <c r="F57" s="4">
        <v>37.08</v>
      </c>
      <c r="G57" s="4">
        <v>41.72</v>
      </c>
      <c r="H57" s="4">
        <v>47.38</v>
      </c>
      <c r="I57" s="4">
        <v>55.62</v>
      </c>
      <c r="J57" s="4">
        <v>57.68</v>
      </c>
      <c r="K57" s="4">
        <v>44.55</v>
      </c>
      <c r="L57" s="4">
        <v>50.21</v>
      </c>
      <c r="M57" s="4">
        <v>56.39</v>
      </c>
      <c r="N57" s="4">
        <v>63.6</v>
      </c>
      <c r="O57" s="4">
        <v>75.709999999999994</v>
      </c>
      <c r="P57" s="4">
        <v>78.540000000000006</v>
      </c>
      <c r="Q57" s="4">
        <v>65.92</v>
      </c>
      <c r="R57" s="4">
        <v>74.16</v>
      </c>
      <c r="S57" s="4">
        <v>83.43</v>
      </c>
      <c r="T57" s="4">
        <v>94.76</v>
      </c>
      <c r="U57" s="4">
        <v>111.24</v>
      </c>
      <c r="V57" s="4">
        <v>115.36</v>
      </c>
      <c r="W57" s="4">
        <v>81.37</v>
      </c>
      <c r="X57" s="4">
        <v>91.67</v>
      </c>
      <c r="Y57" s="4">
        <v>103</v>
      </c>
      <c r="Z57" s="4">
        <v>116.39</v>
      </c>
      <c r="AA57" s="4">
        <v>138.02000000000001</v>
      </c>
      <c r="AB57" s="4">
        <v>143.16999999999999</v>
      </c>
    </row>
    <row r="58" spans="3:28">
      <c r="C58" s="1">
        <v>60</v>
      </c>
      <c r="D58" s="1"/>
      <c r="E58" s="4">
        <v>32.96</v>
      </c>
      <c r="F58" s="4">
        <v>37.6</v>
      </c>
      <c r="G58" s="4">
        <v>42.23</v>
      </c>
      <c r="H58" s="4">
        <v>48.41</v>
      </c>
      <c r="I58" s="4">
        <v>56.65</v>
      </c>
      <c r="J58" s="4">
        <v>58.71</v>
      </c>
      <c r="K58" s="4">
        <v>44.55</v>
      </c>
      <c r="L58" s="4">
        <v>50.73</v>
      </c>
      <c r="M58" s="4">
        <v>56.91</v>
      </c>
      <c r="N58" s="4">
        <v>64.63</v>
      </c>
      <c r="O58" s="4">
        <v>76.739999999999995</v>
      </c>
      <c r="P58" s="4">
        <v>79.569999999999993</v>
      </c>
      <c r="Q58" s="4">
        <v>65.92</v>
      </c>
      <c r="R58" s="4">
        <v>75.19</v>
      </c>
      <c r="S58" s="4">
        <v>84.46</v>
      </c>
      <c r="T58" s="4">
        <v>96.82</v>
      </c>
      <c r="U58" s="4">
        <v>113.3</v>
      </c>
      <c r="V58" s="4">
        <v>117.42</v>
      </c>
      <c r="W58" s="4">
        <v>81.37</v>
      </c>
      <c r="X58" s="4">
        <v>92.7</v>
      </c>
      <c r="Y58" s="4">
        <v>104.03</v>
      </c>
      <c r="Z58" s="4">
        <v>118.45</v>
      </c>
      <c r="AA58" s="4">
        <v>140.08000000000001</v>
      </c>
      <c r="AB58" s="4">
        <v>145.22999999999999</v>
      </c>
    </row>
    <row r="59" spans="3:28">
      <c r="C59" s="1">
        <v>61</v>
      </c>
      <c r="D59" s="1"/>
      <c r="E59" s="4">
        <v>32.96</v>
      </c>
      <c r="F59" s="4">
        <v>38.11</v>
      </c>
      <c r="G59" s="4">
        <v>42.75</v>
      </c>
      <c r="H59" s="4">
        <v>49.44</v>
      </c>
      <c r="I59" s="4">
        <v>58.71</v>
      </c>
      <c r="J59" s="4">
        <v>60.77</v>
      </c>
      <c r="K59" s="4">
        <v>44.55</v>
      </c>
      <c r="L59" s="4">
        <v>51.24</v>
      </c>
      <c r="M59" s="4">
        <v>57.42</v>
      </c>
      <c r="N59" s="4">
        <v>65.66</v>
      </c>
      <c r="O59" s="4">
        <v>78.8</v>
      </c>
      <c r="P59" s="4">
        <v>81.63</v>
      </c>
      <c r="Q59" s="4">
        <v>65.92</v>
      </c>
      <c r="R59" s="4">
        <v>76.22</v>
      </c>
      <c r="S59" s="4">
        <v>85.49</v>
      </c>
      <c r="T59" s="4">
        <v>98.88</v>
      </c>
      <c r="U59" s="4">
        <v>117.42</v>
      </c>
      <c r="V59" s="4">
        <v>121.54</v>
      </c>
      <c r="W59" s="4">
        <v>81.37</v>
      </c>
      <c r="X59" s="4">
        <v>93.73</v>
      </c>
      <c r="Y59" s="4">
        <v>105.06</v>
      </c>
      <c r="Z59" s="4">
        <v>120.51</v>
      </c>
      <c r="AA59" s="4">
        <v>144.19999999999999</v>
      </c>
      <c r="AB59" s="4">
        <v>149.35</v>
      </c>
    </row>
    <row r="60" spans="3:28">
      <c r="C60" s="1">
        <v>62</v>
      </c>
      <c r="D60" s="1"/>
      <c r="E60" s="4">
        <v>32.96</v>
      </c>
      <c r="F60" s="4">
        <v>38.630000000000003</v>
      </c>
      <c r="G60" s="4">
        <v>43.26</v>
      </c>
      <c r="H60" s="4">
        <v>50.47</v>
      </c>
      <c r="I60" s="4">
        <v>61.29</v>
      </c>
      <c r="J60" s="4">
        <v>63.35</v>
      </c>
      <c r="K60" s="4">
        <v>44.55</v>
      </c>
      <c r="L60" s="4">
        <v>51.76</v>
      </c>
      <c r="M60" s="4">
        <v>57.94</v>
      </c>
      <c r="N60" s="4">
        <v>66.69</v>
      </c>
      <c r="O60" s="4">
        <v>81.37</v>
      </c>
      <c r="P60" s="4">
        <v>84.2</v>
      </c>
      <c r="Q60" s="4">
        <v>65.92</v>
      </c>
      <c r="R60" s="4">
        <v>77.25</v>
      </c>
      <c r="S60" s="4">
        <v>86.52</v>
      </c>
      <c r="T60" s="4">
        <v>100.94</v>
      </c>
      <c r="U60" s="4">
        <v>122.57</v>
      </c>
      <c r="V60" s="4">
        <v>126.69</v>
      </c>
      <c r="W60" s="4">
        <v>81.37</v>
      </c>
      <c r="X60" s="4">
        <v>94.76</v>
      </c>
      <c r="Y60" s="4">
        <v>106.09</v>
      </c>
      <c r="Z60" s="4">
        <v>122.57</v>
      </c>
      <c r="AA60" s="4">
        <v>149.35</v>
      </c>
      <c r="AB60" s="4">
        <v>154.5</v>
      </c>
    </row>
    <row r="61" spans="3:28">
      <c r="C61" s="1">
        <v>63</v>
      </c>
      <c r="D61" s="1"/>
      <c r="E61" s="4">
        <v>32.96</v>
      </c>
      <c r="F61" s="4">
        <v>39.14</v>
      </c>
      <c r="G61" s="4">
        <v>43.78</v>
      </c>
      <c r="H61" s="4">
        <v>51.5</v>
      </c>
      <c r="I61" s="4">
        <v>63.86</v>
      </c>
      <c r="J61" s="4">
        <v>65.92</v>
      </c>
      <c r="K61" s="4">
        <v>44.55</v>
      </c>
      <c r="L61" s="4">
        <v>52.27</v>
      </c>
      <c r="M61" s="4">
        <v>58.45</v>
      </c>
      <c r="N61" s="4">
        <v>67.72</v>
      </c>
      <c r="O61" s="4">
        <v>83.95</v>
      </c>
      <c r="P61" s="4">
        <v>86.78</v>
      </c>
      <c r="Q61" s="4">
        <v>65.92</v>
      </c>
      <c r="R61" s="4">
        <v>78.28</v>
      </c>
      <c r="S61" s="4">
        <v>87.55</v>
      </c>
      <c r="T61" s="4">
        <v>103</v>
      </c>
      <c r="U61" s="4">
        <v>127.72</v>
      </c>
      <c r="V61" s="4">
        <v>131.84</v>
      </c>
      <c r="W61" s="4">
        <v>81.37</v>
      </c>
      <c r="X61" s="4">
        <v>95.79</v>
      </c>
      <c r="Y61" s="4">
        <v>107.12</v>
      </c>
      <c r="Z61" s="4">
        <v>124.63</v>
      </c>
      <c r="AA61" s="4">
        <v>154.5</v>
      </c>
      <c r="AB61" s="4">
        <v>159.65</v>
      </c>
    </row>
    <row r="62" spans="3:28">
      <c r="C62" s="1">
        <v>64</v>
      </c>
      <c r="D62" s="1"/>
      <c r="E62" s="4">
        <v>32.96</v>
      </c>
      <c r="F62" s="4">
        <v>40.69</v>
      </c>
      <c r="G62" s="4">
        <v>47.9</v>
      </c>
      <c r="H62" s="4">
        <v>56.65</v>
      </c>
      <c r="I62" s="4">
        <v>66.95</v>
      </c>
      <c r="J62" s="4">
        <v>69.010000000000005</v>
      </c>
      <c r="K62" s="4">
        <v>44.55</v>
      </c>
      <c r="L62" s="4">
        <v>53.82</v>
      </c>
      <c r="M62" s="4">
        <v>62.57</v>
      </c>
      <c r="N62" s="4">
        <v>72.87</v>
      </c>
      <c r="O62" s="4">
        <v>87.04</v>
      </c>
      <c r="P62" s="4">
        <v>89.87</v>
      </c>
      <c r="Q62" s="4">
        <v>65.92</v>
      </c>
      <c r="R62" s="4">
        <v>81.37</v>
      </c>
      <c r="S62" s="4">
        <v>95.79</v>
      </c>
      <c r="T62" s="4">
        <v>113.3</v>
      </c>
      <c r="U62" s="4">
        <v>133.9</v>
      </c>
      <c r="V62" s="4">
        <v>138.02000000000001</v>
      </c>
      <c r="W62" s="4">
        <v>81.37</v>
      </c>
      <c r="X62" s="4">
        <v>98.88</v>
      </c>
      <c r="Y62" s="4">
        <v>115.36</v>
      </c>
      <c r="Z62" s="4">
        <v>134.93</v>
      </c>
      <c r="AA62" s="4">
        <v>160.68</v>
      </c>
      <c r="AB62" s="4">
        <v>165.83</v>
      </c>
    </row>
    <row r="63" spans="3:28">
      <c r="C63" s="1">
        <v>65</v>
      </c>
      <c r="D63" s="1"/>
      <c r="E63" s="4">
        <v>32.96</v>
      </c>
      <c r="F63" s="4">
        <v>40.69</v>
      </c>
      <c r="G63" s="4">
        <v>47.9</v>
      </c>
      <c r="H63" s="4">
        <v>56.65</v>
      </c>
      <c r="I63" s="4">
        <v>70.040000000000006</v>
      </c>
      <c r="J63" s="4">
        <v>72.099999999999994</v>
      </c>
      <c r="K63" s="4">
        <v>44.55</v>
      </c>
      <c r="L63" s="4">
        <v>53.82</v>
      </c>
      <c r="M63" s="4">
        <v>62.57</v>
      </c>
      <c r="N63" s="4">
        <v>72.87</v>
      </c>
      <c r="O63" s="4">
        <v>90.13</v>
      </c>
      <c r="P63" s="4">
        <v>92.96</v>
      </c>
      <c r="Q63" s="4">
        <v>65.92</v>
      </c>
      <c r="R63" s="4">
        <v>81.37</v>
      </c>
      <c r="S63" s="4">
        <v>95.79</v>
      </c>
      <c r="T63" s="4">
        <v>113.3</v>
      </c>
      <c r="U63" s="4">
        <v>140.08000000000001</v>
      </c>
      <c r="V63" s="4">
        <v>144.19999999999999</v>
      </c>
      <c r="W63" s="4">
        <v>81.37</v>
      </c>
      <c r="X63" s="4">
        <v>98.88</v>
      </c>
      <c r="Y63" s="4">
        <v>115.36</v>
      </c>
      <c r="Z63" s="4">
        <v>134.93</v>
      </c>
      <c r="AA63" s="4">
        <v>166.86</v>
      </c>
      <c r="AB63" s="4">
        <v>172.01</v>
      </c>
    </row>
    <row r="64" spans="3:28">
      <c r="C64" s="1">
        <v>66</v>
      </c>
      <c r="D64" s="1"/>
      <c r="E64" s="4">
        <v>35.020000000000003</v>
      </c>
      <c r="F64" s="4">
        <v>41.2</v>
      </c>
      <c r="G64" s="4">
        <v>48.41</v>
      </c>
      <c r="H64" s="4">
        <v>57.68</v>
      </c>
      <c r="I64" s="4">
        <v>73.13</v>
      </c>
      <c r="J64" s="4">
        <v>75.19</v>
      </c>
      <c r="K64" s="4">
        <v>46.61</v>
      </c>
      <c r="L64" s="4">
        <v>54.33</v>
      </c>
      <c r="M64" s="4">
        <v>63.09</v>
      </c>
      <c r="N64" s="4">
        <v>73.900000000000006</v>
      </c>
      <c r="O64" s="4">
        <v>93.22</v>
      </c>
      <c r="P64" s="4">
        <v>96.05</v>
      </c>
      <c r="Q64" s="4">
        <v>70.040000000000006</v>
      </c>
      <c r="R64" s="4">
        <v>82.4</v>
      </c>
      <c r="S64" s="4">
        <v>96.82</v>
      </c>
      <c r="T64" s="4">
        <v>115.36</v>
      </c>
      <c r="U64" s="4">
        <v>146.26</v>
      </c>
      <c r="V64" s="4">
        <v>150.38</v>
      </c>
      <c r="W64" s="4">
        <v>85.49</v>
      </c>
      <c r="X64" s="4">
        <v>99.91</v>
      </c>
      <c r="Y64" s="4">
        <v>116.39</v>
      </c>
      <c r="Z64" s="4">
        <v>136.99</v>
      </c>
      <c r="AA64" s="4">
        <v>173.04</v>
      </c>
      <c r="AB64" s="4">
        <v>178.19</v>
      </c>
    </row>
    <row r="65" spans="3:28">
      <c r="C65" s="1">
        <v>67</v>
      </c>
      <c r="D65" s="1"/>
      <c r="E65" s="4">
        <v>37.08</v>
      </c>
      <c r="F65" s="4">
        <v>42.23</v>
      </c>
      <c r="G65" s="4">
        <v>49.44</v>
      </c>
      <c r="H65" s="4">
        <v>58.71</v>
      </c>
      <c r="I65" s="4">
        <v>76.739999999999995</v>
      </c>
      <c r="J65" s="4">
        <v>78.8</v>
      </c>
      <c r="K65" s="4">
        <v>48.67</v>
      </c>
      <c r="L65" s="4">
        <v>55.36</v>
      </c>
      <c r="M65" s="4">
        <v>64.12</v>
      </c>
      <c r="N65" s="4">
        <v>74.930000000000007</v>
      </c>
      <c r="O65" s="4">
        <v>96.82</v>
      </c>
      <c r="P65" s="4">
        <v>99.65</v>
      </c>
      <c r="Q65" s="4">
        <v>74.16</v>
      </c>
      <c r="R65" s="4">
        <v>84.46</v>
      </c>
      <c r="S65" s="4">
        <v>98.88</v>
      </c>
      <c r="T65" s="4">
        <v>117.42</v>
      </c>
      <c r="U65" s="4">
        <v>153.47</v>
      </c>
      <c r="V65" s="4">
        <v>157.59</v>
      </c>
      <c r="W65" s="4">
        <v>89.61</v>
      </c>
      <c r="X65" s="4">
        <v>101.97</v>
      </c>
      <c r="Y65" s="4">
        <v>118.45</v>
      </c>
      <c r="Z65" s="4">
        <v>139.05000000000001</v>
      </c>
      <c r="AA65" s="4">
        <v>180.25</v>
      </c>
      <c r="AB65" s="4">
        <v>185.4</v>
      </c>
    </row>
    <row r="66" spans="3:28">
      <c r="C66" s="1">
        <v>68</v>
      </c>
      <c r="D66" s="1"/>
      <c r="E66" s="4">
        <v>38.630000000000003</v>
      </c>
      <c r="F66" s="4">
        <v>44.29</v>
      </c>
      <c r="G66" s="4">
        <v>49.96</v>
      </c>
      <c r="H66" s="4">
        <v>59.23</v>
      </c>
      <c r="I66" s="4">
        <v>79.83</v>
      </c>
      <c r="J66" s="4">
        <v>81.89</v>
      </c>
      <c r="K66" s="4">
        <v>50.21</v>
      </c>
      <c r="L66" s="4">
        <v>57.42</v>
      </c>
      <c r="M66" s="4">
        <v>64.63</v>
      </c>
      <c r="N66" s="4">
        <v>75.45</v>
      </c>
      <c r="O66" s="4">
        <v>99.91</v>
      </c>
      <c r="P66" s="4">
        <v>102.74</v>
      </c>
      <c r="Q66" s="4">
        <v>77.25</v>
      </c>
      <c r="R66" s="4">
        <v>88.58</v>
      </c>
      <c r="S66" s="4">
        <v>99.91</v>
      </c>
      <c r="T66" s="4">
        <v>118.45</v>
      </c>
      <c r="U66" s="4">
        <v>159.65</v>
      </c>
      <c r="V66" s="4">
        <v>163.77000000000001</v>
      </c>
      <c r="W66" s="4">
        <v>92.7</v>
      </c>
      <c r="X66" s="4">
        <v>106.09</v>
      </c>
      <c r="Y66" s="4">
        <v>119.48</v>
      </c>
      <c r="Z66" s="4">
        <v>140.08000000000001</v>
      </c>
      <c r="AA66" s="4">
        <v>186.43</v>
      </c>
      <c r="AB66" s="4">
        <v>191.58</v>
      </c>
    </row>
    <row r="67" spans="3:28">
      <c r="C67" s="1">
        <v>69</v>
      </c>
      <c r="D67" s="1"/>
      <c r="E67" s="4">
        <v>40.17</v>
      </c>
      <c r="F67" s="4">
        <v>45.84</v>
      </c>
      <c r="G67" s="4">
        <v>50.47</v>
      </c>
      <c r="H67" s="4">
        <v>60.26</v>
      </c>
      <c r="I67" s="4">
        <v>82.92</v>
      </c>
      <c r="J67" s="4">
        <v>84.98</v>
      </c>
      <c r="K67" s="4">
        <v>51.76</v>
      </c>
      <c r="L67" s="4">
        <v>58.97</v>
      </c>
      <c r="M67" s="4">
        <v>65.150000000000006</v>
      </c>
      <c r="N67" s="4">
        <v>76.48</v>
      </c>
      <c r="O67" s="4">
        <v>103</v>
      </c>
      <c r="P67" s="4">
        <v>105.83</v>
      </c>
      <c r="Q67" s="4">
        <v>80.34</v>
      </c>
      <c r="R67" s="4">
        <v>91.67</v>
      </c>
      <c r="S67" s="4">
        <v>100.94</v>
      </c>
      <c r="T67" s="4">
        <v>120.51</v>
      </c>
      <c r="U67" s="4">
        <v>165.83</v>
      </c>
      <c r="V67" s="4">
        <v>169.95</v>
      </c>
      <c r="W67" s="4">
        <v>95.79</v>
      </c>
      <c r="X67" s="4">
        <v>109.18</v>
      </c>
      <c r="Y67" s="4">
        <v>120.51</v>
      </c>
      <c r="Z67" s="4">
        <v>142.13999999999999</v>
      </c>
      <c r="AA67" s="4">
        <v>192.61</v>
      </c>
      <c r="AB67" s="4">
        <v>197.76</v>
      </c>
    </row>
    <row r="68" spans="3:28">
      <c r="C68" s="1">
        <v>70</v>
      </c>
      <c r="D68" s="1"/>
      <c r="E68" s="4">
        <v>42.23</v>
      </c>
      <c r="F68" s="4">
        <v>47.9</v>
      </c>
      <c r="G68" s="4">
        <v>52.02</v>
      </c>
      <c r="H68" s="4">
        <v>61.8</v>
      </c>
      <c r="I68" s="4">
        <v>85.49</v>
      </c>
      <c r="J68" s="4">
        <v>87.55</v>
      </c>
      <c r="K68" s="4">
        <v>53.82</v>
      </c>
      <c r="L68" s="4">
        <v>61.03</v>
      </c>
      <c r="M68" s="4">
        <v>66.69</v>
      </c>
      <c r="N68" s="4">
        <v>78.02</v>
      </c>
      <c r="O68" s="4">
        <v>105.58</v>
      </c>
      <c r="P68" s="4">
        <v>108.41</v>
      </c>
      <c r="Q68" s="4">
        <v>84.46</v>
      </c>
      <c r="R68" s="4">
        <v>95.79</v>
      </c>
      <c r="S68" s="4">
        <v>104.03</v>
      </c>
      <c r="T68" s="4">
        <v>123.6</v>
      </c>
      <c r="U68" s="4">
        <v>170.98</v>
      </c>
      <c r="V68" s="4">
        <v>175.1</v>
      </c>
      <c r="W68" s="4">
        <v>99.91</v>
      </c>
      <c r="X68" s="4">
        <v>113.3</v>
      </c>
      <c r="Y68" s="4">
        <v>123.6</v>
      </c>
      <c r="Z68" s="4">
        <v>145.22999999999999</v>
      </c>
      <c r="AA68" s="4">
        <v>197.76</v>
      </c>
      <c r="AB68" s="4">
        <v>202.91</v>
      </c>
    </row>
    <row r="69" spans="3:28">
      <c r="C69" s="1">
        <v>71</v>
      </c>
      <c r="D69" s="1"/>
      <c r="E69" s="4">
        <v>43.78</v>
      </c>
      <c r="F69" s="4">
        <v>49.44</v>
      </c>
      <c r="G69" s="4">
        <v>55.11</v>
      </c>
      <c r="H69" s="4">
        <v>62.83</v>
      </c>
      <c r="I69" s="4">
        <v>87.04</v>
      </c>
      <c r="J69" s="4">
        <v>89.1</v>
      </c>
      <c r="K69" s="4">
        <v>55.36</v>
      </c>
      <c r="L69" s="4">
        <v>62.57</v>
      </c>
      <c r="M69" s="4">
        <v>69.78</v>
      </c>
      <c r="N69" s="4">
        <v>79.05</v>
      </c>
      <c r="O69" s="4">
        <v>107.12</v>
      </c>
      <c r="P69" s="4">
        <v>109.95</v>
      </c>
      <c r="Q69" s="4">
        <v>87.55</v>
      </c>
      <c r="R69" s="4">
        <v>98.88</v>
      </c>
      <c r="S69" s="4">
        <v>110.21</v>
      </c>
      <c r="T69" s="4">
        <v>125.66</v>
      </c>
      <c r="U69" s="4">
        <v>174.07</v>
      </c>
      <c r="V69" s="4">
        <v>178.19</v>
      </c>
      <c r="W69" s="4">
        <v>103</v>
      </c>
      <c r="X69" s="4">
        <v>116.39</v>
      </c>
      <c r="Y69" s="4">
        <v>129.78</v>
      </c>
      <c r="Z69" s="4">
        <v>147.29</v>
      </c>
      <c r="AA69" s="4">
        <v>200.85</v>
      </c>
      <c r="AB69" s="4">
        <v>206</v>
      </c>
    </row>
    <row r="70" spans="3:28">
      <c r="C70" s="1">
        <v>72</v>
      </c>
      <c r="D70" s="1"/>
      <c r="E70" s="4">
        <v>45.84</v>
      </c>
      <c r="F70" s="4">
        <v>52.02</v>
      </c>
      <c r="G70" s="4">
        <v>57.68</v>
      </c>
      <c r="H70" s="4">
        <v>64.89</v>
      </c>
      <c r="I70" s="4">
        <v>88.58</v>
      </c>
      <c r="J70" s="4">
        <v>90.64</v>
      </c>
      <c r="K70" s="4">
        <v>57.42</v>
      </c>
      <c r="L70" s="4">
        <v>65.150000000000006</v>
      </c>
      <c r="M70" s="4">
        <v>72.36</v>
      </c>
      <c r="N70" s="4">
        <v>81.11</v>
      </c>
      <c r="O70" s="4">
        <v>108.67</v>
      </c>
      <c r="P70" s="4">
        <v>111.5</v>
      </c>
      <c r="Q70" s="4">
        <v>91.67</v>
      </c>
      <c r="R70" s="4">
        <v>104.03</v>
      </c>
      <c r="S70" s="4">
        <v>115.36</v>
      </c>
      <c r="T70" s="4">
        <v>129.78</v>
      </c>
      <c r="U70" s="4">
        <v>177.16</v>
      </c>
      <c r="V70" s="4">
        <v>181.28</v>
      </c>
      <c r="W70" s="4">
        <v>107.12</v>
      </c>
      <c r="X70" s="4">
        <v>121.54</v>
      </c>
      <c r="Y70" s="4">
        <v>134.93</v>
      </c>
      <c r="Z70" s="4">
        <v>151.41</v>
      </c>
      <c r="AA70" s="4">
        <v>203.94</v>
      </c>
      <c r="AB70" s="4">
        <v>209.09</v>
      </c>
    </row>
    <row r="71" spans="3:28">
      <c r="C71" s="1">
        <v>73</v>
      </c>
      <c r="D71" s="1"/>
      <c r="E71" s="4">
        <v>47.9</v>
      </c>
      <c r="F71" s="4">
        <v>54.59</v>
      </c>
      <c r="G71" s="4">
        <v>60.26</v>
      </c>
      <c r="H71" s="4">
        <v>66.44</v>
      </c>
      <c r="I71" s="4">
        <v>90.64</v>
      </c>
      <c r="J71" s="4">
        <v>92.7</v>
      </c>
      <c r="K71" s="4">
        <v>59.48</v>
      </c>
      <c r="L71" s="4">
        <v>67.72</v>
      </c>
      <c r="M71" s="4">
        <v>74.930000000000007</v>
      </c>
      <c r="N71" s="4">
        <v>82.66</v>
      </c>
      <c r="O71" s="4">
        <v>110.73</v>
      </c>
      <c r="P71" s="4">
        <v>113.56</v>
      </c>
      <c r="Q71" s="4">
        <v>95.79</v>
      </c>
      <c r="R71" s="4">
        <v>109.18</v>
      </c>
      <c r="S71" s="4">
        <v>120.51</v>
      </c>
      <c r="T71" s="4">
        <v>132.87</v>
      </c>
      <c r="U71" s="4">
        <v>181.28</v>
      </c>
      <c r="V71" s="4">
        <v>185.4</v>
      </c>
      <c r="W71" s="4">
        <v>111.24</v>
      </c>
      <c r="X71" s="4">
        <v>126.69</v>
      </c>
      <c r="Y71" s="4">
        <v>140.08000000000001</v>
      </c>
      <c r="Z71" s="4">
        <v>154.5</v>
      </c>
      <c r="AA71" s="4">
        <v>208.06</v>
      </c>
      <c r="AB71" s="4">
        <v>213.21</v>
      </c>
    </row>
    <row r="72" spans="3:28">
      <c r="C72" s="1">
        <v>74</v>
      </c>
      <c r="D72" s="1"/>
      <c r="E72" s="4">
        <v>49.96</v>
      </c>
      <c r="F72" s="4">
        <v>57.17</v>
      </c>
      <c r="G72" s="4">
        <v>63.35</v>
      </c>
      <c r="H72" s="4">
        <v>69.53</v>
      </c>
      <c r="I72" s="4">
        <v>94.25</v>
      </c>
      <c r="J72" s="4">
        <v>96.31</v>
      </c>
      <c r="K72" s="4">
        <v>61.54</v>
      </c>
      <c r="L72" s="4">
        <v>70.3</v>
      </c>
      <c r="M72" s="4">
        <v>78.02</v>
      </c>
      <c r="N72" s="4">
        <v>85.75</v>
      </c>
      <c r="O72" s="4">
        <v>114.33</v>
      </c>
      <c r="P72" s="4">
        <v>117.16</v>
      </c>
      <c r="Q72" s="4">
        <v>99.91</v>
      </c>
      <c r="R72" s="4">
        <v>114.33</v>
      </c>
      <c r="S72" s="4">
        <v>126.69</v>
      </c>
      <c r="T72" s="4">
        <v>139.05000000000001</v>
      </c>
      <c r="U72" s="4">
        <v>188.49</v>
      </c>
      <c r="V72" s="4">
        <v>192.61</v>
      </c>
      <c r="W72" s="4">
        <v>115.36</v>
      </c>
      <c r="X72" s="4">
        <v>131.84</v>
      </c>
      <c r="Y72" s="4">
        <v>146.26</v>
      </c>
      <c r="Z72" s="4">
        <v>160.68</v>
      </c>
      <c r="AA72" s="4">
        <v>215.27</v>
      </c>
      <c r="AB72" s="4">
        <v>220.42</v>
      </c>
    </row>
    <row r="73" spans="3:28">
      <c r="C73" s="1">
        <v>75</v>
      </c>
      <c r="D73" s="1"/>
      <c r="E73" s="4">
        <v>52.02</v>
      </c>
      <c r="F73" s="4">
        <v>59.74</v>
      </c>
      <c r="G73" s="4">
        <v>66.44</v>
      </c>
      <c r="H73" s="4">
        <v>74.16</v>
      </c>
      <c r="I73" s="4">
        <v>97.85</v>
      </c>
      <c r="J73" s="4">
        <v>99.91</v>
      </c>
      <c r="K73" s="4">
        <v>63.6</v>
      </c>
      <c r="L73" s="4">
        <v>72.87</v>
      </c>
      <c r="M73" s="4">
        <v>81.11</v>
      </c>
      <c r="N73" s="4">
        <v>90.38</v>
      </c>
      <c r="O73" s="4">
        <v>117.94</v>
      </c>
      <c r="P73" s="4">
        <v>120.77</v>
      </c>
      <c r="Q73" s="4">
        <v>104.03</v>
      </c>
      <c r="R73" s="4">
        <v>119.48</v>
      </c>
      <c r="S73" s="4">
        <v>132.87</v>
      </c>
      <c r="T73" s="4">
        <v>148.32</v>
      </c>
      <c r="U73" s="4">
        <v>195.7</v>
      </c>
      <c r="V73" s="4">
        <v>199.82</v>
      </c>
      <c r="W73" s="4">
        <v>119.48</v>
      </c>
      <c r="X73" s="4">
        <v>136.99</v>
      </c>
      <c r="Y73" s="4">
        <v>152.44</v>
      </c>
      <c r="Z73" s="4">
        <v>169.95</v>
      </c>
      <c r="AA73" s="4">
        <v>222.48</v>
      </c>
      <c r="AB73" s="4">
        <v>227.63</v>
      </c>
    </row>
    <row r="74" spans="3:28">
      <c r="C74" s="1">
        <v>76</v>
      </c>
      <c r="D74" s="1"/>
      <c r="E74" s="4">
        <v>54.59</v>
      </c>
      <c r="F74" s="4">
        <v>62.32</v>
      </c>
      <c r="G74" s="4">
        <v>69.010000000000005</v>
      </c>
      <c r="H74" s="4">
        <v>77.25</v>
      </c>
      <c r="I74" s="4">
        <v>101.97</v>
      </c>
      <c r="J74" s="4">
        <v>104.03</v>
      </c>
      <c r="K74" s="4">
        <v>66.180000000000007</v>
      </c>
      <c r="L74" s="4">
        <v>75.45</v>
      </c>
      <c r="M74" s="4">
        <v>83.69</v>
      </c>
      <c r="N74" s="4">
        <v>93.47</v>
      </c>
      <c r="O74" s="4">
        <v>122.06</v>
      </c>
      <c r="P74" s="4">
        <v>124.89</v>
      </c>
      <c r="Q74" s="4">
        <v>109.18</v>
      </c>
      <c r="R74" s="4">
        <v>124.63</v>
      </c>
      <c r="S74" s="4">
        <v>138.02000000000001</v>
      </c>
      <c r="T74" s="4">
        <v>154.5</v>
      </c>
      <c r="U74" s="4">
        <v>203.94</v>
      </c>
      <c r="V74" s="4">
        <v>208.06</v>
      </c>
      <c r="W74" s="4">
        <v>124.63</v>
      </c>
      <c r="X74" s="4">
        <v>142.13999999999999</v>
      </c>
      <c r="Y74" s="4">
        <v>157.59</v>
      </c>
      <c r="Z74" s="4">
        <v>176.13</v>
      </c>
      <c r="AA74" s="4">
        <v>230.72</v>
      </c>
      <c r="AB74" s="4">
        <v>235.87</v>
      </c>
    </row>
    <row r="75" spans="3:28">
      <c r="C75" s="1">
        <v>77</v>
      </c>
      <c r="D75" s="1"/>
      <c r="E75" s="4">
        <v>57.17</v>
      </c>
      <c r="F75" s="4">
        <v>64.89</v>
      </c>
      <c r="G75" s="4">
        <v>71.59</v>
      </c>
      <c r="H75" s="4">
        <v>81.37</v>
      </c>
      <c r="I75" s="4">
        <v>106.09</v>
      </c>
      <c r="J75" s="4">
        <v>108.15</v>
      </c>
      <c r="K75" s="4">
        <v>68.75</v>
      </c>
      <c r="L75" s="4">
        <v>78.02</v>
      </c>
      <c r="M75" s="4">
        <v>86.26</v>
      </c>
      <c r="N75" s="4">
        <v>97.59</v>
      </c>
      <c r="O75" s="4">
        <v>126.18</v>
      </c>
      <c r="P75" s="4">
        <v>129.01</v>
      </c>
      <c r="Q75" s="4">
        <v>114.33</v>
      </c>
      <c r="R75" s="4">
        <v>129.78</v>
      </c>
      <c r="S75" s="4">
        <v>143.16999999999999</v>
      </c>
      <c r="T75" s="4">
        <v>162.74</v>
      </c>
      <c r="U75" s="4">
        <v>212.18</v>
      </c>
      <c r="V75" s="4">
        <v>216.3</v>
      </c>
      <c r="W75" s="4">
        <v>129.78</v>
      </c>
      <c r="X75" s="4">
        <v>147.29</v>
      </c>
      <c r="Y75" s="4">
        <v>162.74</v>
      </c>
      <c r="Z75" s="4">
        <v>184.37</v>
      </c>
      <c r="AA75" s="4">
        <v>238.96</v>
      </c>
      <c r="AB75" s="4">
        <v>244.11</v>
      </c>
    </row>
    <row r="76" spans="3:28">
      <c r="C76" s="1">
        <v>78</v>
      </c>
      <c r="D76" s="1"/>
      <c r="E76" s="4">
        <v>59.74</v>
      </c>
      <c r="F76" s="4">
        <v>67.47</v>
      </c>
      <c r="G76" s="4">
        <v>74.680000000000007</v>
      </c>
      <c r="H76" s="4">
        <v>84.98</v>
      </c>
      <c r="I76" s="4">
        <v>110.73</v>
      </c>
      <c r="J76" s="4">
        <v>112.79</v>
      </c>
      <c r="K76" s="4">
        <v>71.33</v>
      </c>
      <c r="L76" s="4">
        <v>80.599999999999994</v>
      </c>
      <c r="M76" s="4">
        <v>89.35</v>
      </c>
      <c r="N76" s="4">
        <v>101.2</v>
      </c>
      <c r="O76" s="4">
        <v>130.81</v>
      </c>
      <c r="P76" s="4">
        <v>133.63999999999999</v>
      </c>
      <c r="Q76" s="4">
        <v>119.48</v>
      </c>
      <c r="R76" s="4">
        <v>134.93</v>
      </c>
      <c r="S76" s="4">
        <v>149.35</v>
      </c>
      <c r="T76" s="4">
        <v>169.95</v>
      </c>
      <c r="U76" s="4">
        <v>221.45</v>
      </c>
      <c r="V76" s="4">
        <v>225.57</v>
      </c>
      <c r="W76" s="4">
        <v>134.93</v>
      </c>
      <c r="X76" s="4">
        <v>152.44</v>
      </c>
      <c r="Y76" s="4">
        <v>168.92</v>
      </c>
      <c r="Z76" s="4">
        <v>191.58</v>
      </c>
      <c r="AA76" s="4">
        <v>248.23</v>
      </c>
      <c r="AB76" s="4">
        <v>253.38</v>
      </c>
    </row>
    <row r="77" spans="3:28">
      <c r="C77" s="1">
        <v>79</v>
      </c>
      <c r="D77" s="1"/>
      <c r="E77" s="4">
        <v>61.8</v>
      </c>
      <c r="F77" s="4">
        <v>70.040000000000006</v>
      </c>
      <c r="G77" s="4">
        <v>77.77</v>
      </c>
      <c r="H77" s="4">
        <v>88.07</v>
      </c>
      <c r="I77" s="4">
        <v>115.88</v>
      </c>
      <c r="J77" s="4">
        <v>117.94</v>
      </c>
      <c r="K77" s="4">
        <v>73.39</v>
      </c>
      <c r="L77" s="4">
        <v>83.17</v>
      </c>
      <c r="M77" s="4">
        <v>92.44</v>
      </c>
      <c r="N77" s="4">
        <v>104.29</v>
      </c>
      <c r="O77" s="4">
        <v>135.96</v>
      </c>
      <c r="P77" s="4">
        <v>138.79</v>
      </c>
      <c r="Q77" s="4">
        <v>123.6</v>
      </c>
      <c r="R77" s="4">
        <v>140.08000000000001</v>
      </c>
      <c r="S77" s="4">
        <v>155.53</v>
      </c>
      <c r="T77" s="4">
        <v>176.13</v>
      </c>
      <c r="U77" s="4">
        <v>231.75</v>
      </c>
      <c r="V77" s="4">
        <v>235.87</v>
      </c>
      <c r="W77" s="4">
        <v>139.05000000000001</v>
      </c>
      <c r="X77" s="4">
        <v>157.59</v>
      </c>
      <c r="Y77" s="4">
        <v>175.1</v>
      </c>
      <c r="Z77" s="4">
        <v>197.76</v>
      </c>
      <c r="AA77" s="4">
        <v>258.52999999999997</v>
      </c>
      <c r="AB77" s="4">
        <v>263.68</v>
      </c>
    </row>
    <row r="78" spans="3:28">
      <c r="C78" s="1">
        <v>80</v>
      </c>
      <c r="D78" s="1"/>
      <c r="E78" s="4">
        <v>64.89</v>
      </c>
      <c r="F78" s="4">
        <v>73.650000000000006</v>
      </c>
      <c r="G78" s="4">
        <v>81.37</v>
      </c>
      <c r="H78" s="4">
        <v>91.67</v>
      </c>
      <c r="I78" s="4">
        <v>121.03</v>
      </c>
      <c r="J78" s="4">
        <v>123.09</v>
      </c>
      <c r="K78" s="4">
        <v>76.48</v>
      </c>
      <c r="L78" s="4">
        <v>86.78</v>
      </c>
      <c r="M78" s="4">
        <v>96.05</v>
      </c>
      <c r="N78" s="4">
        <v>107.89</v>
      </c>
      <c r="O78" s="4">
        <v>141.11000000000001</v>
      </c>
      <c r="P78" s="4">
        <v>143.94</v>
      </c>
      <c r="Q78" s="4">
        <v>129.78</v>
      </c>
      <c r="R78" s="4">
        <v>147.29</v>
      </c>
      <c r="S78" s="4">
        <v>162.74</v>
      </c>
      <c r="T78" s="4">
        <v>183.34</v>
      </c>
      <c r="U78" s="4">
        <v>242.05</v>
      </c>
      <c r="V78" s="4">
        <v>246.17</v>
      </c>
      <c r="W78" s="4">
        <v>145.22999999999999</v>
      </c>
      <c r="X78" s="4">
        <v>164.8</v>
      </c>
      <c r="Y78" s="4">
        <v>182.31</v>
      </c>
      <c r="Z78" s="4">
        <v>204.97</v>
      </c>
      <c r="AA78" s="4">
        <v>268.83</v>
      </c>
      <c r="AB78" s="4">
        <v>273.98</v>
      </c>
    </row>
    <row r="79" spans="3:28">
      <c r="C79" s="1">
        <v>81</v>
      </c>
      <c r="D79" s="1"/>
      <c r="E79" s="4">
        <v>67.98</v>
      </c>
      <c r="F79" s="4">
        <v>76.739999999999995</v>
      </c>
      <c r="G79" s="4">
        <v>84.98</v>
      </c>
      <c r="H79" s="4">
        <v>95.28</v>
      </c>
      <c r="I79" s="4">
        <v>126.18</v>
      </c>
      <c r="J79" s="4">
        <v>128.24</v>
      </c>
      <c r="K79" s="4">
        <v>79.569999999999993</v>
      </c>
      <c r="L79" s="4">
        <v>89.87</v>
      </c>
      <c r="M79" s="4">
        <v>99.65</v>
      </c>
      <c r="N79" s="4">
        <v>111.5</v>
      </c>
      <c r="O79" s="4">
        <v>146.26</v>
      </c>
      <c r="P79" s="4">
        <v>149.09</v>
      </c>
      <c r="Q79" s="4">
        <v>135.96</v>
      </c>
      <c r="R79" s="4">
        <v>153.47</v>
      </c>
      <c r="S79" s="4">
        <v>169.95</v>
      </c>
      <c r="T79" s="4">
        <v>190.55</v>
      </c>
      <c r="U79" s="4">
        <v>252.35</v>
      </c>
      <c r="V79" s="4">
        <v>256.47000000000003</v>
      </c>
      <c r="W79" s="4">
        <v>151.41</v>
      </c>
      <c r="X79" s="4">
        <v>170.98</v>
      </c>
      <c r="Y79" s="4">
        <v>189.52</v>
      </c>
      <c r="Z79" s="4">
        <v>212.18</v>
      </c>
      <c r="AA79" s="4">
        <v>279.13</v>
      </c>
      <c r="AB79" s="4">
        <v>284.27999999999997</v>
      </c>
    </row>
    <row r="80" spans="3:28">
      <c r="C80" s="1">
        <v>82</v>
      </c>
      <c r="D80" s="1"/>
      <c r="E80" s="4">
        <v>71.069999999999993</v>
      </c>
      <c r="F80" s="4">
        <v>80.34</v>
      </c>
      <c r="G80" s="4">
        <v>88.58</v>
      </c>
      <c r="H80" s="4">
        <v>99.4</v>
      </c>
      <c r="I80" s="4">
        <v>131.33000000000001</v>
      </c>
      <c r="J80" s="4">
        <v>133.38999999999999</v>
      </c>
      <c r="K80" s="4">
        <v>82.66</v>
      </c>
      <c r="L80" s="4">
        <v>93.47</v>
      </c>
      <c r="M80" s="4">
        <v>103.26</v>
      </c>
      <c r="N80" s="4">
        <v>115.62</v>
      </c>
      <c r="O80" s="4">
        <v>151.41</v>
      </c>
      <c r="P80" s="4">
        <v>154.24</v>
      </c>
      <c r="Q80" s="4">
        <v>142.13999999999999</v>
      </c>
      <c r="R80" s="4">
        <v>160.68</v>
      </c>
      <c r="S80" s="4">
        <v>177.16</v>
      </c>
      <c r="T80" s="4">
        <v>198.79</v>
      </c>
      <c r="U80" s="4">
        <v>262.64999999999998</v>
      </c>
      <c r="V80" s="4">
        <v>266.77</v>
      </c>
      <c r="W80" s="4">
        <v>157.59</v>
      </c>
      <c r="X80" s="4">
        <v>178.19</v>
      </c>
      <c r="Y80" s="4">
        <v>196.73</v>
      </c>
      <c r="Z80" s="4">
        <v>220.42</v>
      </c>
      <c r="AA80" s="4">
        <v>289.43</v>
      </c>
      <c r="AB80" s="4">
        <v>294.58</v>
      </c>
    </row>
    <row r="81" spans="3:28">
      <c r="C81" s="1">
        <v>83</v>
      </c>
      <c r="D81" s="1"/>
      <c r="E81" s="4">
        <v>73.650000000000006</v>
      </c>
      <c r="F81" s="4">
        <v>83.43</v>
      </c>
      <c r="G81" s="4">
        <v>92.7</v>
      </c>
      <c r="H81" s="4">
        <v>103</v>
      </c>
      <c r="I81" s="4">
        <v>135.96</v>
      </c>
      <c r="J81" s="4">
        <v>138.02000000000001</v>
      </c>
      <c r="K81" s="4">
        <v>85.23</v>
      </c>
      <c r="L81" s="4">
        <v>96.56</v>
      </c>
      <c r="M81" s="4">
        <v>107.38</v>
      </c>
      <c r="N81" s="4">
        <v>119.22</v>
      </c>
      <c r="O81" s="4">
        <v>156.05000000000001</v>
      </c>
      <c r="P81" s="4">
        <v>158.88</v>
      </c>
      <c r="Q81" s="4">
        <v>147.29</v>
      </c>
      <c r="R81" s="4">
        <v>166.86</v>
      </c>
      <c r="S81" s="4">
        <v>185.4</v>
      </c>
      <c r="T81" s="4">
        <v>206</v>
      </c>
      <c r="U81" s="4">
        <v>271.92</v>
      </c>
      <c r="V81" s="4">
        <v>276.04000000000002</v>
      </c>
      <c r="W81" s="4">
        <v>162.74</v>
      </c>
      <c r="X81" s="4">
        <v>184.37</v>
      </c>
      <c r="Y81" s="4">
        <v>204.97</v>
      </c>
      <c r="Z81" s="4">
        <v>227.63</v>
      </c>
      <c r="AA81" s="4">
        <v>298.7</v>
      </c>
      <c r="AB81" s="4">
        <v>303.85000000000002</v>
      </c>
    </row>
    <row r="82" spans="3:28">
      <c r="C82" s="1">
        <v>84</v>
      </c>
      <c r="D82" s="1"/>
      <c r="E82" s="4">
        <v>76.22</v>
      </c>
      <c r="F82" s="4">
        <v>86.52</v>
      </c>
      <c r="G82" s="4">
        <v>95.79</v>
      </c>
      <c r="H82" s="4">
        <v>107.12</v>
      </c>
      <c r="I82" s="4">
        <v>141.11000000000001</v>
      </c>
      <c r="J82" s="4">
        <v>143.16999999999999</v>
      </c>
      <c r="K82" s="4">
        <v>87.81</v>
      </c>
      <c r="L82" s="4">
        <v>99.65</v>
      </c>
      <c r="M82" s="4">
        <v>110.47</v>
      </c>
      <c r="N82" s="4">
        <v>123.34</v>
      </c>
      <c r="O82" s="4">
        <v>161.19999999999999</v>
      </c>
      <c r="P82" s="4">
        <v>164.03</v>
      </c>
      <c r="Q82" s="4">
        <v>152.44</v>
      </c>
      <c r="R82" s="4">
        <v>173.04</v>
      </c>
      <c r="S82" s="4">
        <v>191.58</v>
      </c>
      <c r="T82" s="4">
        <v>214.24</v>
      </c>
      <c r="U82" s="4">
        <v>282.22000000000003</v>
      </c>
      <c r="V82" s="4">
        <v>286.33999999999997</v>
      </c>
      <c r="W82" s="4">
        <v>167.89</v>
      </c>
      <c r="X82" s="4">
        <v>190.55</v>
      </c>
      <c r="Y82" s="4">
        <v>211.15</v>
      </c>
      <c r="Z82" s="4">
        <v>235.87</v>
      </c>
      <c r="AA82" s="4">
        <v>309</v>
      </c>
      <c r="AB82" s="4">
        <v>314.14999999999998</v>
      </c>
    </row>
    <row r="83" spans="3:28">
      <c r="C83" s="1">
        <v>85</v>
      </c>
      <c r="D83" s="1"/>
      <c r="E83" s="4">
        <v>78.8</v>
      </c>
      <c r="F83" s="4">
        <v>89.1</v>
      </c>
      <c r="G83" s="4">
        <v>99.4</v>
      </c>
      <c r="H83" s="4">
        <v>111.24</v>
      </c>
      <c r="I83" s="4">
        <v>146.26</v>
      </c>
      <c r="J83" s="4">
        <v>148.32</v>
      </c>
      <c r="K83" s="4">
        <v>90.38</v>
      </c>
      <c r="L83" s="4">
        <v>102.23</v>
      </c>
      <c r="M83" s="4">
        <v>114.07</v>
      </c>
      <c r="N83" s="4">
        <v>127.46</v>
      </c>
      <c r="O83" s="4">
        <v>166.35</v>
      </c>
      <c r="P83" s="4">
        <v>169.18</v>
      </c>
      <c r="Q83" s="4">
        <v>157.59</v>
      </c>
      <c r="R83" s="4">
        <v>178.19</v>
      </c>
      <c r="S83" s="4">
        <v>198.79</v>
      </c>
      <c r="T83" s="4">
        <v>222.48</v>
      </c>
      <c r="U83" s="4">
        <v>292.52</v>
      </c>
      <c r="V83" s="4">
        <v>296.64</v>
      </c>
      <c r="W83" s="4">
        <v>173.04</v>
      </c>
      <c r="X83" s="4">
        <v>195.7</v>
      </c>
      <c r="Y83" s="4">
        <v>218.36</v>
      </c>
      <c r="Z83" s="4">
        <v>244.11</v>
      </c>
      <c r="AA83" s="4">
        <v>319.3</v>
      </c>
      <c r="AB83" s="4">
        <v>324.45</v>
      </c>
    </row>
    <row r="84" spans="3:28">
      <c r="C84" s="1">
        <v>86</v>
      </c>
      <c r="D84" s="1"/>
      <c r="E84" s="4">
        <v>81.37</v>
      </c>
      <c r="F84" s="4">
        <v>91.67</v>
      </c>
      <c r="G84" s="4">
        <v>103</v>
      </c>
      <c r="H84" s="4">
        <v>114.85</v>
      </c>
      <c r="I84" s="4">
        <v>151.41</v>
      </c>
      <c r="J84" s="4">
        <v>153.47</v>
      </c>
      <c r="K84" s="4">
        <v>92.96</v>
      </c>
      <c r="L84" s="4">
        <v>104.8</v>
      </c>
      <c r="M84" s="4">
        <v>117.68</v>
      </c>
      <c r="N84" s="4">
        <v>131.07</v>
      </c>
      <c r="O84" s="4">
        <v>171.5</v>
      </c>
      <c r="P84" s="4">
        <v>174.33</v>
      </c>
      <c r="Q84" s="4">
        <v>162.74</v>
      </c>
      <c r="R84" s="4">
        <v>183.34</v>
      </c>
      <c r="S84" s="4">
        <v>206</v>
      </c>
      <c r="T84" s="4">
        <v>229.69</v>
      </c>
      <c r="U84" s="4">
        <v>302.82</v>
      </c>
      <c r="V84" s="4">
        <v>306.94</v>
      </c>
      <c r="W84" s="4">
        <v>178.19</v>
      </c>
      <c r="X84" s="4">
        <v>200.85</v>
      </c>
      <c r="Y84" s="4">
        <v>225.57</v>
      </c>
      <c r="Z84" s="4">
        <v>251.32</v>
      </c>
      <c r="AA84" s="4">
        <v>329.6</v>
      </c>
      <c r="AB84" s="4">
        <v>334.75</v>
      </c>
    </row>
    <row r="85" spans="3:28">
      <c r="C85" s="1">
        <v>87</v>
      </c>
      <c r="D85" s="1"/>
      <c r="E85" s="4">
        <v>83.43</v>
      </c>
      <c r="F85" s="4">
        <v>94.25</v>
      </c>
      <c r="G85" s="4">
        <v>105.06</v>
      </c>
      <c r="H85" s="4">
        <v>118.45</v>
      </c>
      <c r="I85" s="4">
        <v>156.56</v>
      </c>
      <c r="J85" s="4">
        <v>158.62</v>
      </c>
      <c r="K85" s="4">
        <v>95.02</v>
      </c>
      <c r="L85" s="4">
        <v>107.38</v>
      </c>
      <c r="M85" s="4">
        <v>119.74</v>
      </c>
      <c r="N85" s="4">
        <v>134.66999999999999</v>
      </c>
      <c r="O85" s="4">
        <v>176.65</v>
      </c>
      <c r="P85" s="4">
        <v>179.48</v>
      </c>
      <c r="Q85" s="4">
        <v>166.86</v>
      </c>
      <c r="R85" s="4">
        <v>188.49</v>
      </c>
      <c r="S85" s="4">
        <v>210.12</v>
      </c>
      <c r="T85" s="4">
        <v>236.9</v>
      </c>
      <c r="U85" s="4">
        <v>313.12</v>
      </c>
      <c r="V85" s="4">
        <v>317.24</v>
      </c>
      <c r="W85" s="4">
        <v>182.31</v>
      </c>
      <c r="X85" s="4">
        <v>206</v>
      </c>
      <c r="Y85" s="4">
        <v>229.69</v>
      </c>
      <c r="Z85" s="4">
        <v>258.52999999999997</v>
      </c>
      <c r="AA85" s="4">
        <v>339.9</v>
      </c>
      <c r="AB85" s="4">
        <v>345.05</v>
      </c>
    </row>
    <row r="86" spans="3:28">
      <c r="C86" s="1">
        <v>88</v>
      </c>
      <c r="D86" s="1"/>
      <c r="E86" s="4">
        <v>83.95</v>
      </c>
      <c r="F86" s="4">
        <v>94.76</v>
      </c>
      <c r="G86" s="4">
        <v>106.61</v>
      </c>
      <c r="H86" s="4">
        <v>119.48</v>
      </c>
      <c r="I86" s="4">
        <v>161.71</v>
      </c>
      <c r="J86" s="4">
        <v>163.77000000000001</v>
      </c>
      <c r="K86" s="4">
        <v>95.53</v>
      </c>
      <c r="L86" s="4">
        <v>107.89</v>
      </c>
      <c r="M86" s="4">
        <v>121.28</v>
      </c>
      <c r="N86" s="4">
        <v>135.69999999999999</v>
      </c>
      <c r="O86" s="4">
        <v>181.8</v>
      </c>
      <c r="P86" s="4">
        <v>184.63</v>
      </c>
      <c r="Q86" s="4">
        <v>167.89</v>
      </c>
      <c r="R86" s="4">
        <v>189.52</v>
      </c>
      <c r="S86" s="4">
        <v>213.21</v>
      </c>
      <c r="T86" s="4">
        <v>238.96</v>
      </c>
      <c r="U86" s="4">
        <v>323.42</v>
      </c>
      <c r="V86" s="4">
        <v>327.54000000000002</v>
      </c>
      <c r="W86" s="4">
        <v>183.34</v>
      </c>
      <c r="X86" s="4">
        <v>207.03</v>
      </c>
      <c r="Y86" s="4">
        <v>232.78</v>
      </c>
      <c r="Z86" s="4">
        <v>260.58999999999997</v>
      </c>
      <c r="AA86" s="4">
        <v>350.2</v>
      </c>
      <c r="AB86" s="4">
        <v>355.35</v>
      </c>
    </row>
    <row r="87" spans="3:28">
      <c r="C87" s="1">
        <v>89</v>
      </c>
      <c r="D87" s="1"/>
      <c r="E87" s="4">
        <v>84.46</v>
      </c>
      <c r="F87" s="4">
        <v>95.28</v>
      </c>
      <c r="G87" s="4">
        <v>107.64</v>
      </c>
      <c r="H87" s="4">
        <v>120.51</v>
      </c>
      <c r="I87" s="4">
        <v>166.86</v>
      </c>
      <c r="J87" s="4">
        <v>168.92</v>
      </c>
      <c r="K87" s="4">
        <v>96.05</v>
      </c>
      <c r="L87" s="4">
        <v>108.41</v>
      </c>
      <c r="M87" s="4">
        <v>122.31</v>
      </c>
      <c r="N87" s="4">
        <v>136.72999999999999</v>
      </c>
      <c r="O87" s="4">
        <v>186.95</v>
      </c>
      <c r="P87" s="4">
        <v>189.78</v>
      </c>
      <c r="Q87" s="4">
        <v>168.92</v>
      </c>
      <c r="R87" s="4">
        <v>190.55</v>
      </c>
      <c r="S87" s="4">
        <v>215.27</v>
      </c>
      <c r="T87" s="4">
        <v>241.02</v>
      </c>
      <c r="U87" s="4">
        <v>333.72</v>
      </c>
      <c r="V87" s="4">
        <v>337.84</v>
      </c>
      <c r="W87" s="4">
        <v>184.37</v>
      </c>
      <c r="X87" s="4">
        <v>208.06</v>
      </c>
      <c r="Y87" s="4">
        <v>234.84</v>
      </c>
      <c r="Z87" s="4">
        <v>262.64999999999998</v>
      </c>
      <c r="AA87" s="4">
        <v>360.5</v>
      </c>
      <c r="AB87" s="4">
        <v>365.65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4325-B617-44A8-96D3-07F927A61910}">
  <sheetPr codeName="Sheet109">
    <tabColor theme="5" tint="-0.249977111117893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125</v>
      </c>
      <c r="C6" s="5" t="s">
        <v>82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2</v>
      </c>
      <c r="F12" s="1">
        <v>2</v>
      </c>
      <c r="G12" s="1">
        <v>2</v>
      </c>
      <c r="H12" s="1">
        <v>2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2.06</v>
      </c>
      <c r="F48" s="4">
        <v>2.83</v>
      </c>
      <c r="G48" s="4">
        <v>4.12</v>
      </c>
      <c r="H48" s="4">
        <v>5.15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2.06</v>
      </c>
      <c r="F49" s="4">
        <v>2.83</v>
      </c>
      <c r="G49" s="4">
        <v>4.12</v>
      </c>
      <c r="H49" s="4">
        <v>5.15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2.06</v>
      </c>
      <c r="F50" s="4">
        <v>2.83</v>
      </c>
      <c r="G50" s="4">
        <v>4.12</v>
      </c>
      <c r="H50" s="4">
        <v>5.15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2.06</v>
      </c>
      <c r="F51" s="4">
        <v>2.83</v>
      </c>
      <c r="G51" s="4">
        <v>4.12</v>
      </c>
      <c r="H51" s="4">
        <v>5.15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2.06</v>
      </c>
      <c r="F52" s="4">
        <v>2.83</v>
      </c>
      <c r="G52" s="4">
        <v>4.12</v>
      </c>
      <c r="H52" s="4">
        <v>5.15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2.06</v>
      </c>
      <c r="F53" s="4">
        <v>2.83</v>
      </c>
      <c r="G53" s="4">
        <v>4.12</v>
      </c>
      <c r="H53" s="4">
        <v>5.15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2.06</v>
      </c>
      <c r="F54" s="4">
        <v>2.83</v>
      </c>
      <c r="G54" s="4">
        <v>4.12</v>
      </c>
      <c r="H54" s="4">
        <v>5.15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2.06</v>
      </c>
      <c r="F55" s="4">
        <v>2.83</v>
      </c>
      <c r="G55" s="4">
        <v>4.12</v>
      </c>
      <c r="H55" s="4">
        <v>5.15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2.06</v>
      </c>
      <c r="F56" s="4">
        <v>2.83</v>
      </c>
      <c r="G56" s="4">
        <v>4.12</v>
      </c>
      <c r="H56" s="4">
        <v>5.15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2.06</v>
      </c>
      <c r="F57" s="4">
        <v>2.83</v>
      </c>
      <c r="G57" s="4">
        <v>4.12</v>
      </c>
      <c r="H57" s="4">
        <v>5.15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2.06</v>
      </c>
      <c r="F58" s="4">
        <v>2.83</v>
      </c>
      <c r="G58" s="4">
        <v>4.12</v>
      </c>
      <c r="H58" s="4">
        <v>5.15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2.06</v>
      </c>
      <c r="F59" s="4">
        <v>2.83</v>
      </c>
      <c r="G59" s="4">
        <v>4.12</v>
      </c>
      <c r="H59" s="4">
        <v>5.15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2.06</v>
      </c>
      <c r="F60" s="4">
        <v>2.83</v>
      </c>
      <c r="G60" s="4">
        <v>4.12</v>
      </c>
      <c r="H60" s="4">
        <v>5.15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2.06</v>
      </c>
      <c r="F61" s="4">
        <v>2.83</v>
      </c>
      <c r="G61" s="4">
        <v>4.12</v>
      </c>
      <c r="H61" s="4">
        <v>5.15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4.12</v>
      </c>
      <c r="F62" s="4">
        <v>4.8899999999999997</v>
      </c>
      <c r="G62" s="4">
        <v>8.24</v>
      </c>
      <c r="H62" s="4">
        <v>9.27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4.12</v>
      </c>
      <c r="F63" s="4">
        <v>4.8899999999999997</v>
      </c>
      <c r="G63" s="4">
        <v>8.24</v>
      </c>
      <c r="H63" s="4">
        <v>9.27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4.12</v>
      </c>
      <c r="F64" s="4">
        <v>4.8899999999999997</v>
      </c>
      <c r="G64" s="4">
        <v>8.24</v>
      </c>
      <c r="H64" s="4">
        <v>9.27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4.12</v>
      </c>
      <c r="F65" s="4">
        <v>4.8899999999999997</v>
      </c>
      <c r="G65" s="4">
        <v>8.24</v>
      </c>
      <c r="H65" s="4">
        <v>9.27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4.12</v>
      </c>
      <c r="F66" s="4">
        <v>4.8899999999999997</v>
      </c>
      <c r="G66" s="4">
        <v>8.24</v>
      </c>
      <c r="H66" s="4">
        <v>9.27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4.12</v>
      </c>
      <c r="F67" s="4">
        <v>4.8899999999999997</v>
      </c>
      <c r="G67" s="4">
        <v>8.24</v>
      </c>
      <c r="H67" s="4">
        <v>9.27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4.12</v>
      </c>
      <c r="F68" s="4">
        <v>4.8899999999999997</v>
      </c>
      <c r="G68" s="4">
        <v>8.24</v>
      </c>
      <c r="H68" s="4">
        <v>9.27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4.12</v>
      </c>
      <c r="F69" s="4">
        <v>4.8899999999999997</v>
      </c>
      <c r="G69" s="4">
        <v>8.24</v>
      </c>
      <c r="H69" s="4">
        <v>9.27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4.12</v>
      </c>
      <c r="F70" s="4">
        <v>4.8899999999999997</v>
      </c>
      <c r="G70" s="4">
        <v>8.24</v>
      </c>
      <c r="H70" s="4">
        <v>9.27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4.12</v>
      </c>
      <c r="F71" s="4">
        <v>4.8899999999999997</v>
      </c>
      <c r="G71" s="4">
        <v>8.24</v>
      </c>
      <c r="H71" s="4">
        <v>9.27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4.12</v>
      </c>
      <c r="F72" s="4">
        <v>4.8899999999999997</v>
      </c>
      <c r="G72" s="4">
        <v>8.24</v>
      </c>
      <c r="H72" s="4">
        <v>9.27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4.12</v>
      </c>
      <c r="F73" s="4">
        <v>4.8899999999999997</v>
      </c>
      <c r="G73" s="4">
        <v>8.24</v>
      </c>
      <c r="H73" s="4">
        <v>9.27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4.12</v>
      </c>
      <c r="F74" s="4">
        <v>4.8899999999999997</v>
      </c>
      <c r="G74" s="4">
        <v>8.24</v>
      </c>
      <c r="H74" s="4">
        <v>9.27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4.12</v>
      </c>
      <c r="F75" s="4">
        <v>4.8899999999999997</v>
      </c>
      <c r="G75" s="4">
        <v>8.24</v>
      </c>
      <c r="H75" s="4">
        <v>9.27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4.12</v>
      </c>
      <c r="F76" s="4">
        <v>4.8899999999999997</v>
      </c>
      <c r="G76" s="4">
        <v>8.24</v>
      </c>
      <c r="H76" s="4">
        <v>9.27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4.12</v>
      </c>
      <c r="F77" s="4">
        <v>4.8899999999999997</v>
      </c>
      <c r="G77" s="4">
        <v>8.24</v>
      </c>
      <c r="H77" s="4">
        <v>9.27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4.12</v>
      </c>
      <c r="F78" s="4">
        <v>4.8899999999999997</v>
      </c>
      <c r="G78" s="4">
        <v>8.24</v>
      </c>
      <c r="H78" s="4">
        <v>9.27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4.12</v>
      </c>
      <c r="F79" s="4">
        <v>4.8899999999999997</v>
      </c>
      <c r="G79" s="4">
        <v>8.24</v>
      </c>
      <c r="H79" s="4">
        <v>9.27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4.12</v>
      </c>
      <c r="F80" s="4">
        <v>4.8899999999999997</v>
      </c>
      <c r="G80" s="4">
        <v>8.24</v>
      </c>
      <c r="H80" s="4">
        <v>9.27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4.12</v>
      </c>
      <c r="F81" s="4">
        <v>4.8899999999999997</v>
      </c>
      <c r="G81" s="4">
        <v>8.24</v>
      </c>
      <c r="H81" s="4">
        <v>9.27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4.12</v>
      </c>
      <c r="F82" s="4">
        <v>4.8899999999999997</v>
      </c>
      <c r="G82" s="4">
        <v>8.24</v>
      </c>
      <c r="H82" s="4">
        <v>9.27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4.12</v>
      </c>
      <c r="F83" s="4">
        <v>4.8899999999999997</v>
      </c>
      <c r="G83" s="4">
        <v>8.24</v>
      </c>
      <c r="H83" s="4">
        <v>9.27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4.12</v>
      </c>
      <c r="F84" s="4">
        <v>4.8899999999999997</v>
      </c>
      <c r="G84" s="4">
        <v>8.24</v>
      </c>
      <c r="H84" s="4">
        <v>9.27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4.12</v>
      </c>
      <c r="F85" s="4">
        <v>4.8899999999999997</v>
      </c>
      <c r="G85" s="4">
        <v>8.24</v>
      </c>
      <c r="H85" s="4">
        <v>9.27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4.12</v>
      </c>
      <c r="F86" s="4">
        <v>4.8899999999999997</v>
      </c>
      <c r="G86" s="4">
        <v>8.24</v>
      </c>
      <c r="H86" s="4">
        <v>9.27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4.12</v>
      </c>
      <c r="F87" s="4">
        <v>4.8899999999999997</v>
      </c>
      <c r="G87" s="4">
        <v>8.24</v>
      </c>
      <c r="H87" s="4">
        <v>9.27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64B5-0104-41A9-8435-D4C8DCCC3C90}">
  <sheetPr codeName="Sheet110">
    <tabColor theme="5" tint="-0.249977111117893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125</v>
      </c>
      <c r="C6" s="5" t="s">
        <v>83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4</v>
      </c>
      <c r="F12" s="1">
        <v>4</v>
      </c>
      <c r="G12" s="1">
        <v>4</v>
      </c>
      <c r="H12" s="1">
        <v>4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2.2200000000000002</v>
      </c>
      <c r="F48" s="4">
        <v>3.06</v>
      </c>
      <c r="G48" s="4">
        <v>4.45</v>
      </c>
      <c r="H48" s="4">
        <v>5.56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2.2200000000000002</v>
      </c>
      <c r="F49" s="4">
        <v>3.06</v>
      </c>
      <c r="G49" s="4">
        <v>4.45</v>
      </c>
      <c r="H49" s="4">
        <v>5.56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2.2200000000000002</v>
      </c>
      <c r="F50" s="4">
        <v>3.06</v>
      </c>
      <c r="G50" s="4">
        <v>4.45</v>
      </c>
      <c r="H50" s="4">
        <v>5.56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2.2200000000000002</v>
      </c>
      <c r="F51" s="4">
        <v>3.06</v>
      </c>
      <c r="G51" s="4">
        <v>4.45</v>
      </c>
      <c r="H51" s="4">
        <v>5.56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2.2200000000000002</v>
      </c>
      <c r="F52" s="4">
        <v>3.06</v>
      </c>
      <c r="G52" s="4">
        <v>4.45</v>
      </c>
      <c r="H52" s="4">
        <v>5.56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2.2200000000000002</v>
      </c>
      <c r="F53" s="4">
        <v>3.06</v>
      </c>
      <c r="G53" s="4">
        <v>4.45</v>
      </c>
      <c r="H53" s="4">
        <v>5.56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2.2200000000000002</v>
      </c>
      <c r="F54" s="4">
        <v>3.06</v>
      </c>
      <c r="G54" s="4">
        <v>4.45</v>
      </c>
      <c r="H54" s="4">
        <v>5.56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2.2200000000000002</v>
      </c>
      <c r="F55" s="4">
        <v>3.06</v>
      </c>
      <c r="G55" s="4">
        <v>4.45</v>
      </c>
      <c r="H55" s="4">
        <v>5.56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2.2200000000000002</v>
      </c>
      <c r="F56" s="4">
        <v>3.06</v>
      </c>
      <c r="G56" s="4">
        <v>4.45</v>
      </c>
      <c r="H56" s="4">
        <v>5.56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2.2200000000000002</v>
      </c>
      <c r="F57" s="4">
        <v>3.06</v>
      </c>
      <c r="G57" s="4">
        <v>4.45</v>
      </c>
      <c r="H57" s="4">
        <v>5.56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2.2200000000000002</v>
      </c>
      <c r="F58" s="4">
        <v>3.06</v>
      </c>
      <c r="G58" s="4">
        <v>4.45</v>
      </c>
      <c r="H58" s="4">
        <v>5.56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2.2200000000000002</v>
      </c>
      <c r="F59" s="4">
        <v>3.06</v>
      </c>
      <c r="G59" s="4">
        <v>4.45</v>
      </c>
      <c r="H59" s="4">
        <v>5.56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2.2200000000000002</v>
      </c>
      <c r="F60" s="4">
        <v>3.06</v>
      </c>
      <c r="G60" s="4">
        <v>4.45</v>
      </c>
      <c r="H60" s="4">
        <v>5.56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2.2200000000000002</v>
      </c>
      <c r="F61" s="4">
        <v>3.06</v>
      </c>
      <c r="G61" s="4">
        <v>4.45</v>
      </c>
      <c r="H61" s="4">
        <v>5.56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4.45</v>
      </c>
      <c r="F62" s="4">
        <v>5.28</v>
      </c>
      <c r="G62" s="4">
        <v>8.9</v>
      </c>
      <c r="H62" s="4">
        <v>10.01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4.45</v>
      </c>
      <c r="F63" s="4">
        <v>5.28</v>
      </c>
      <c r="G63" s="4">
        <v>8.9</v>
      </c>
      <c r="H63" s="4">
        <v>10.01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4.45</v>
      </c>
      <c r="F64" s="4">
        <v>5.28</v>
      </c>
      <c r="G64" s="4">
        <v>8.9</v>
      </c>
      <c r="H64" s="4">
        <v>10.01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4.45</v>
      </c>
      <c r="F65" s="4">
        <v>5.28</v>
      </c>
      <c r="G65" s="4">
        <v>8.9</v>
      </c>
      <c r="H65" s="4">
        <v>10.01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4.45</v>
      </c>
      <c r="F66" s="4">
        <v>5.28</v>
      </c>
      <c r="G66" s="4">
        <v>8.9</v>
      </c>
      <c r="H66" s="4">
        <v>10.01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4.45</v>
      </c>
      <c r="F67" s="4">
        <v>5.28</v>
      </c>
      <c r="G67" s="4">
        <v>8.9</v>
      </c>
      <c r="H67" s="4">
        <v>10.01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4.45</v>
      </c>
      <c r="F68" s="4">
        <v>5.28</v>
      </c>
      <c r="G68" s="4">
        <v>8.9</v>
      </c>
      <c r="H68" s="4">
        <v>10.01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4.45</v>
      </c>
      <c r="F69" s="4">
        <v>5.28</v>
      </c>
      <c r="G69" s="4">
        <v>8.9</v>
      </c>
      <c r="H69" s="4">
        <v>10.01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4.45</v>
      </c>
      <c r="F70" s="4">
        <v>5.28</v>
      </c>
      <c r="G70" s="4">
        <v>8.9</v>
      </c>
      <c r="H70" s="4">
        <v>10.01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4.45</v>
      </c>
      <c r="F71" s="4">
        <v>5.28</v>
      </c>
      <c r="G71" s="4">
        <v>8.9</v>
      </c>
      <c r="H71" s="4">
        <v>10.01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4.45</v>
      </c>
      <c r="F72" s="4">
        <v>5.28</v>
      </c>
      <c r="G72" s="4">
        <v>8.9</v>
      </c>
      <c r="H72" s="4">
        <v>10.01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4.45</v>
      </c>
      <c r="F73" s="4">
        <v>5.28</v>
      </c>
      <c r="G73" s="4">
        <v>8.9</v>
      </c>
      <c r="H73" s="4">
        <v>10.01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4.45</v>
      </c>
      <c r="F74" s="4">
        <v>5.28</v>
      </c>
      <c r="G74" s="4">
        <v>8.9</v>
      </c>
      <c r="H74" s="4">
        <v>10.01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4.45</v>
      </c>
      <c r="F75" s="4">
        <v>5.28</v>
      </c>
      <c r="G75" s="4">
        <v>8.9</v>
      </c>
      <c r="H75" s="4">
        <v>10.01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4.45</v>
      </c>
      <c r="F76" s="4">
        <v>5.28</v>
      </c>
      <c r="G76" s="4">
        <v>8.9</v>
      </c>
      <c r="H76" s="4">
        <v>10.01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4.45</v>
      </c>
      <c r="F77" s="4">
        <v>5.28</v>
      </c>
      <c r="G77" s="4">
        <v>8.9</v>
      </c>
      <c r="H77" s="4">
        <v>10.01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4.45</v>
      </c>
      <c r="F78" s="4">
        <v>5.28</v>
      </c>
      <c r="G78" s="4">
        <v>8.9</v>
      </c>
      <c r="H78" s="4">
        <v>10.01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4.45</v>
      </c>
      <c r="F79" s="4">
        <v>5.28</v>
      </c>
      <c r="G79" s="4">
        <v>8.9</v>
      </c>
      <c r="H79" s="4">
        <v>10.01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4.45</v>
      </c>
      <c r="F80" s="4">
        <v>5.28</v>
      </c>
      <c r="G80" s="4">
        <v>8.9</v>
      </c>
      <c r="H80" s="4">
        <v>10.01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4.45</v>
      </c>
      <c r="F81" s="4">
        <v>5.28</v>
      </c>
      <c r="G81" s="4">
        <v>8.9</v>
      </c>
      <c r="H81" s="4">
        <v>10.01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4.45</v>
      </c>
      <c r="F82" s="4">
        <v>5.28</v>
      </c>
      <c r="G82" s="4">
        <v>8.9</v>
      </c>
      <c r="H82" s="4">
        <v>10.01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4.45</v>
      </c>
      <c r="F83" s="4">
        <v>5.28</v>
      </c>
      <c r="G83" s="4">
        <v>8.9</v>
      </c>
      <c r="H83" s="4">
        <v>10.01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4.45</v>
      </c>
      <c r="F84" s="4">
        <v>5.28</v>
      </c>
      <c r="G84" s="4">
        <v>8.9</v>
      </c>
      <c r="H84" s="4">
        <v>10.01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4.45</v>
      </c>
      <c r="F85" s="4">
        <v>5.28</v>
      </c>
      <c r="G85" s="4">
        <v>8.9</v>
      </c>
      <c r="H85" s="4">
        <v>10.01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4.45</v>
      </c>
      <c r="F86" s="4">
        <v>5.28</v>
      </c>
      <c r="G86" s="4">
        <v>8.9</v>
      </c>
      <c r="H86" s="4">
        <v>10.01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4.45</v>
      </c>
      <c r="F87" s="4">
        <v>5.28</v>
      </c>
      <c r="G87" s="4">
        <v>8.9</v>
      </c>
      <c r="H87" s="4">
        <v>10.01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D43F-3787-4781-8E52-E771EB66D9DE}">
  <sheetPr codeName="Sheet111">
    <tabColor theme="5" tint="-0.249977111117893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3B63D-C9EA-438C-9857-C8C98976459D}">
  <sheetPr codeName="Sheet112">
    <tabColor theme="5" tint="-0.249977111117893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127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2E900-C5F3-4907-8058-8EE9881B785E}">
  <sheetPr codeName="Sheet113">
    <tabColor theme="5" tint="-0.249977111117893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20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129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>
        <v>150</v>
      </c>
      <c r="F13" s="1">
        <v>150</v>
      </c>
      <c r="G13" s="1">
        <v>150</v>
      </c>
      <c r="H13" s="1">
        <v>150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/>
      <c r="F16" s="4"/>
      <c r="G16" s="4"/>
      <c r="H16" s="4"/>
      <c r="I16" s="4"/>
    </row>
    <row r="17" spans="3:9">
      <c r="C17" s="1">
        <v>19</v>
      </c>
      <c r="D17" s="1"/>
      <c r="E17" s="4"/>
      <c r="F17" s="4"/>
      <c r="G17" s="4"/>
      <c r="H17" s="4"/>
      <c r="I17" s="4"/>
    </row>
    <row r="18" spans="3:9">
      <c r="C18" s="1">
        <v>20</v>
      </c>
      <c r="D18" s="1"/>
      <c r="E18" s="4"/>
      <c r="F18" s="4"/>
      <c r="G18" s="4"/>
      <c r="H18" s="4"/>
      <c r="I18" s="4"/>
    </row>
    <row r="19" spans="3:9">
      <c r="C19" s="1">
        <v>21</v>
      </c>
      <c r="D19" s="1"/>
      <c r="E19" s="4"/>
      <c r="F19" s="4"/>
      <c r="G19" s="4"/>
      <c r="H19" s="4"/>
      <c r="I19" s="4"/>
    </row>
    <row r="20" spans="3:9">
      <c r="C20" s="1">
        <v>22</v>
      </c>
      <c r="D20" s="1"/>
      <c r="E20" s="4"/>
      <c r="F20" s="4"/>
      <c r="G20" s="4"/>
      <c r="H20" s="4"/>
      <c r="I20" s="4"/>
    </row>
    <row r="21" spans="3:9">
      <c r="C21" s="1">
        <v>23</v>
      </c>
      <c r="D21" s="1"/>
      <c r="E21" s="4"/>
      <c r="F21" s="4"/>
      <c r="G21" s="4"/>
      <c r="H21" s="4"/>
      <c r="I21" s="4"/>
    </row>
    <row r="22" spans="3:9">
      <c r="C22" s="1">
        <v>24</v>
      </c>
      <c r="D22" s="1"/>
      <c r="E22" s="4"/>
      <c r="F22" s="4"/>
      <c r="G22" s="4"/>
      <c r="H22" s="4"/>
      <c r="I22" s="4"/>
    </row>
    <row r="23" spans="3:9">
      <c r="C23" s="1">
        <v>25</v>
      </c>
      <c r="D23" s="1"/>
      <c r="E23" s="4"/>
      <c r="F23" s="4"/>
      <c r="G23" s="4"/>
      <c r="H23" s="4"/>
      <c r="I23" s="4"/>
    </row>
    <row r="24" spans="3:9">
      <c r="C24" s="1">
        <v>26</v>
      </c>
      <c r="D24" s="1"/>
      <c r="E24" s="4"/>
      <c r="F24" s="4"/>
      <c r="G24" s="4"/>
      <c r="H24" s="4"/>
      <c r="I24" s="4"/>
    </row>
    <row r="25" spans="3:9">
      <c r="C25" s="1">
        <v>27</v>
      </c>
      <c r="D25" s="1"/>
      <c r="E25" s="4"/>
      <c r="F25" s="4"/>
      <c r="G25" s="4"/>
      <c r="H25" s="4"/>
      <c r="I25" s="4"/>
    </row>
    <row r="26" spans="3:9">
      <c r="C26" s="1">
        <v>28</v>
      </c>
      <c r="D26" s="1"/>
      <c r="E26" s="4"/>
      <c r="F26" s="4"/>
      <c r="G26" s="4"/>
      <c r="H26" s="4"/>
      <c r="I26" s="4"/>
    </row>
    <row r="27" spans="3:9">
      <c r="C27" s="1">
        <v>29</v>
      </c>
      <c r="D27" s="1"/>
      <c r="E27" s="4"/>
      <c r="F27" s="4"/>
      <c r="G27" s="4"/>
      <c r="H27" s="4"/>
      <c r="I27" s="4"/>
    </row>
    <row r="28" spans="3:9">
      <c r="C28" s="1">
        <v>30</v>
      </c>
      <c r="D28" s="1"/>
      <c r="E28" s="4"/>
      <c r="F28" s="4"/>
      <c r="G28" s="4"/>
      <c r="H28" s="4"/>
      <c r="I28" s="4"/>
    </row>
    <row r="29" spans="3:9">
      <c r="C29" s="1">
        <v>31</v>
      </c>
      <c r="D29" s="1"/>
      <c r="E29" s="4"/>
      <c r="F29" s="4"/>
      <c r="G29" s="4"/>
      <c r="H29" s="4"/>
      <c r="I29" s="4"/>
    </row>
    <row r="30" spans="3:9">
      <c r="C30" s="1">
        <v>32</v>
      </c>
      <c r="D30" s="1"/>
      <c r="E30" s="4"/>
      <c r="F30" s="4"/>
      <c r="G30" s="4"/>
      <c r="H30" s="4"/>
      <c r="I30" s="4"/>
    </row>
    <row r="31" spans="3:9">
      <c r="C31" s="1">
        <v>33</v>
      </c>
      <c r="D31" s="1"/>
      <c r="E31" s="4"/>
      <c r="F31" s="4"/>
      <c r="G31" s="4"/>
      <c r="H31" s="4"/>
      <c r="I31" s="4"/>
    </row>
    <row r="32" spans="3:9">
      <c r="C32" s="1">
        <v>34</v>
      </c>
      <c r="D32" s="1"/>
      <c r="E32" s="4"/>
      <c r="F32" s="4"/>
      <c r="G32" s="4"/>
      <c r="H32" s="4"/>
      <c r="I32" s="4"/>
    </row>
    <row r="33" spans="3:9">
      <c r="C33" s="1">
        <v>35</v>
      </c>
      <c r="D33" s="1"/>
      <c r="E33" s="4"/>
      <c r="F33" s="4"/>
      <c r="G33" s="4"/>
      <c r="H33" s="4"/>
      <c r="I33" s="4"/>
    </row>
    <row r="34" spans="3:9">
      <c r="C34" s="1">
        <v>36</v>
      </c>
      <c r="D34" s="1"/>
      <c r="E34" s="4"/>
      <c r="F34" s="4"/>
      <c r="G34" s="4"/>
      <c r="H34" s="4"/>
      <c r="I34" s="4"/>
    </row>
    <row r="35" spans="3:9">
      <c r="C35" s="1">
        <v>37</v>
      </c>
      <c r="D35" s="1"/>
      <c r="E35" s="4"/>
      <c r="F35" s="4"/>
      <c r="G35" s="4"/>
      <c r="H35" s="4"/>
      <c r="I35" s="4"/>
    </row>
    <row r="36" spans="3:9">
      <c r="C36" s="1">
        <v>38</v>
      </c>
      <c r="D36" s="1"/>
      <c r="E36" s="4"/>
      <c r="F36" s="4"/>
      <c r="G36" s="4"/>
      <c r="H36" s="4"/>
      <c r="I36" s="4"/>
    </row>
    <row r="37" spans="3:9">
      <c r="C37" s="1">
        <v>39</v>
      </c>
      <c r="D37" s="1"/>
      <c r="E37" s="4"/>
      <c r="F37" s="4"/>
      <c r="G37" s="4"/>
      <c r="H37" s="4"/>
      <c r="I37" s="4"/>
    </row>
    <row r="38" spans="3:9">
      <c r="C38" s="1">
        <v>40</v>
      </c>
      <c r="D38" s="1"/>
      <c r="E38" s="4"/>
      <c r="F38" s="4"/>
      <c r="G38" s="4"/>
      <c r="H38" s="4"/>
      <c r="I38" s="4"/>
    </row>
    <row r="39" spans="3:9">
      <c r="C39" s="1">
        <v>41</v>
      </c>
      <c r="D39" s="1"/>
      <c r="E39" s="4"/>
      <c r="F39" s="4"/>
      <c r="G39" s="4"/>
      <c r="H39" s="4"/>
      <c r="I39" s="4"/>
    </row>
    <row r="40" spans="3:9">
      <c r="C40" s="1">
        <v>42</v>
      </c>
      <c r="D40" s="1"/>
      <c r="E40" s="4"/>
      <c r="F40" s="4"/>
      <c r="G40" s="4"/>
      <c r="H40" s="4"/>
      <c r="I40" s="4"/>
    </row>
    <row r="41" spans="3:9">
      <c r="C41" s="1">
        <v>43</v>
      </c>
      <c r="D41" s="1"/>
      <c r="E41" s="4"/>
      <c r="F41" s="4"/>
      <c r="G41" s="4"/>
      <c r="H41" s="4"/>
      <c r="I41" s="4"/>
    </row>
    <row r="42" spans="3:9">
      <c r="C42" s="1">
        <v>44</v>
      </c>
      <c r="D42" s="1"/>
      <c r="E42" s="4"/>
      <c r="F42" s="4"/>
      <c r="G42" s="4"/>
      <c r="H42" s="4"/>
      <c r="I42" s="4"/>
    </row>
    <row r="43" spans="3:9">
      <c r="C43" s="1">
        <v>45</v>
      </c>
      <c r="D43" s="1"/>
      <c r="E43" s="4"/>
      <c r="F43" s="4"/>
      <c r="G43" s="4"/>
      <c r="H43" s="4"/>
      <c r="I43" s="4"/>
    </row>
    <row r="44" spans="3:9">
      <c r="C44" s="1">
        <v>46</v>
      </c>
      <c r="D44" s="1"/>
      <c r="E44" s="4"/>
      <c r="F44" s="4"/>
      <c r="G44" s="4"/>
      <c r="H44" s="4"/>
      <c r="I44" s="4"/>
    </row>
    <row r="45" spans="3:9">
      <c r="C45" s="1">
        <v>47</v>
      </c>
      <c r="D45" s="1"/>
      <c r="E45" s="4"/>
      <c r="F45" s="4"/>
      <c r="G45" s="4"/>
      <c r="H45" s="4"/>
      <c r="I45" s="4"/>
    </row>
    <row r="46" spans="3:9">
      <c r="C46" s="1">
        <v>48</v>
      </c>
      <c r="D46" s="1"/>
      <c r="E46" s="4"/>
      <c r="F46" s="4"/>
      <c r="G46" s="4"/>
      <c r="H46" s="4"/>
      <c r="I46" s="4"/>
    </row>
    <row r="47" spans="3:9">
      <c r="C47" s="1">
        <v>49</v>
      </c>
      <c r="D47" s="1"/>
      <c r="E47" s="4"/>
      <c r="F47" s="4"/>
      <c r="G47" s="4"/>
      <c r="H47" s="4"/>
      <c r="I47" s="4"/>
    </row>
    <row r="48" spans="3:9">
      <c r="C48" s="1">
        <v>50</v>
      </c>
      <c r="D48" s="1"/>
      <c r="E48" s="4">
        <v>31.92</v>
      </c>
      <c r="F48" s="4">
        <v>81.39</v>
      </c>
      <c r="G48" s="4">
        <v>63.84</v>
      </c>
      <c r="H48" s="4">
        <v>129.78</v>
      </c>
      <c r="I48" s="4"/>
    </row>
    <row r="49" spans="3:9">
      <c r="C49" s="1">
        <v>51</v>
      </c>
      <c r="D49" s="1"/>
      <c r="E49" s="4">
        <v>31.92</v>
      </c>
      <c r="F49" s="4">
        <v>81.39</v>
      </c>
      <c r="G49" s="4">
        <v>63.84</v>
      </c>
      <c r="H49" s="4">
        <v>129.78</v>
      </c>
      <c r="I49" s="4"/>
    </row>
    <row r="50" spans="3:9">
      <c r="C50" s="1">
        <v>52</v>
      </c>
      <c r="D50" s="1"/>
      <c r="E50" s="4">
        <v>31.92</v>
      </c>
      <c r="F50" s="4">
        <v>81.39</v>
      </c>
      <c r="G50" s="4">
        <v>63.84</v>
      </c>
      <c r="H50" s="4">
        <v>129.78</v>
      </c>
      <c r="I50" s="4"/>
    </row>
    <row r="51" spans="3:9">
      <c r="C51" s="1">
        <v>53</v>
      </c>
      <c r="D51" s="1"/>
      <c r="E51" s="4">
        <v>31.92</v>
      </c>
      <c r="F51" s="4">
        <v>81.39</v>
      </c>
      <c r="G51" s="4">
        <v>63.84</v>
      </c>
      <c r="H51" s="4">
        <v>129.78</v>
      </c>
      <c r="I51" s="4"/>
    </row>
    <row r="52" spans="3:9">
      <c r="C52" s="1">
        <v>54</v>
      </c>
      <c r="D52" s="1"/>
      <c r="E52" s="4">
        <v>31.92</v>
      </c>
      <c r="F52" s="4">
        <v>81.39</v>
      </c>
      <c r="G52" s="4">
        <v>63.84</v>
      </c>
      <c r="H52" s="4">
        <v>129.78</v>
      </c>
      <c r="I52" s="4"/>
    </row>
    <row r="53" spans="3:9">
      <c r="C53" s="1">
        <v>55</v>
      </c>
      <c r="D53" s="1"/>
      <c r="E53" s="4">
        <v>31.92</v>
      </c>
      <c r="F53" s="4">
        <v>81.39</v>
      </c>
      <c r="G53" s="4">
        <v>63.84</v>
      </c>
      <c r="H53" s="4">
        <v>129.78</v>
      </c>
      <c r="I53" s="4"/>
    </row>
    <row r="54" spans="3:9">
      <c r="C54" s="1">
        <v>56</v>
      </c>
      <c r="D54" s="1"/>
      <c r="E54" s="4">
        <v>31.92</v>
      </c>
      <c r="F54" s="4">
        <v>81.39</v>
      </c>
      <c r="G54" s="4">
        <v>63.84</v>
      </c>
      <c r="H54" s="4">
        <v>129.78</v>
      </c>
      <c r="I54" s="4"/>
    </row>
    <row r="55" spans="3:9">
      <c r="C55" s="1">
        <v>57</v>
      </c>
      <c r="D55" s="1"/>
      <c r="E55" s="4">
        <v>31.92</v>
      </c>
      <c r="F55" s="4">
        <v>81.39</v>
      </c>
      <c r="G55" s="4">
        <v>63.84</v>
      </c>
      <c r="H55" s="4">
        <v>129.78</v>
      </c>
      <c r="I55" s="4"/>
    </row>
    <row r="56" spans="3:9">
      <c r="C56" s="1">
        <v>58</v>
      </c>
      <c r="D56" s="1"/>
      <c r="E56" s="4">
        <v>31.92</v>
      </c>
      <c r="F56" s="4">
        <v>81.39</v>
      </c>
      <c r="G56" s="4">
        <v>63.84</v>
      </c>
      <c r="H56" s="4">
        <v>129.78</v>
      </c>
      <c r="I56" s="4"/>
    </row>
    <row r="57" spans="3:9">
      <c r="C57" s="1">
        <v>59</v>
      </c>
      <c r="D57" s="1"/>
      <c r="E57" s="4">
        <v>31.92</v>
      </c>
      <c r="F57" s="4">
        <v>81.39</v>
      </c>
      <c r="G57" s="4">
        <v>63.84</v>
      </c>
      <c r="H57" s="4">
        <v>129.78</v>
      </c>
      <c r="I57" s="4"/>
    </row>
    <row r="58" spans="3:9">
      <c r="C58" s="1">
        <v>60</v>
      </c>
      <c r="D58" s="1"/>
      <c r="E58" s="4">
        <v>31.92</v>
      </c>
      <c r="F58" s="4">
        <v>81.39</v>
      </c>
      <c r="G58" s="4">
        <v>63.84</v>
      </c>
      <c r="H58" s="4">
        <v>129.78</v>
      </c>
      <c r="I58" s="4"/>
    </row>
    <row r="59" spans="3:9">
      <c r="C59" s="1">
        <v>61</v>
      </c>
      <c r="D59" s="1"/>
      <c r="E59" s="4">
        <v>32.97</v>
      </c>
      <c r="F59" s="4">
        <v>82.44</v>
      </c>
      <c r="G59" s="4">
        <v>65.94</v>
      </c>
      <c r="H59" s="4">
        <v>131.88</v>
      </c>
      <c r="I59" s="4"/>
    </row>
    <row r="60" spans="3:9">
      <c r="C60" s="1">
        <v>62</v>
      </c>
      <c r="D60" s="1"/>
      <c r="E60" s="4">
        <v>32.97</v>
      </c>
      <c r="F60" s="4">
        <v>82.44</v>
      </c>
      <c r="G60" s="4">
        <v>65.94</v>
      </c>
      <c r="H60" s="4">
        <v>131.88</v>
      </c>
      <c r="I60" s="4"/>
    </row>
    <row r="61" spans="3:9">
      <c r="C61" s="1">
        <v>63</v>
      </c>
      <c r="D61" s="1"/>
      <c r="E61" s="4">
        <v>35.01</v>
      </c>
      <c r="F61" s="4">
        <v>84.48</v>
      </c>
      <c r="G61" s="4">
        <v>70.02</v>
      </c>
      <c r="H61" s="4">
        <v>135.96</v>
      </c>
      <c r="I61" s="4"/>
    </row>
    <row r="62" spans="3:9">
      <c r="C62" s="1">
        <v>64</v>
      </c>
      <c r="D62" s="1"/>
      <c r="E62" s="4">
        <v>36.06</v>
      </c>
      <c r="F62" s="4">
        <v>85.53</v>
      </c>
      <c r="G62" s="4">
        <v>72.12</v>
      </c>
      <c r="H62" s="4">
        <v>138.06</v>
      </c>
      <c r="I62" s="4"/>
    </row>
    <row r="63" spans="3:9">
      <c r="C63" s="1">
        <v>65</v>
      </c>
      <c r="D63" s="1"/>
      <c r="E63" s="4">
        <v>38.099999999999994</v>
      </c>
      <c r="F63" s="4">
        <v>87.570000000000007</v>
      </c>
      <c r="G63" s="4">
        <v>76.199999999999989</v>
      </c>
      <c r="H63" s="4">
        <v>142.14000000000001</v>
      </c>
      <c r="I63" s="4"/>
    </row>
    <row r="64" spans="3:9">
      <c r="C64" s="1">
        <v>66</v>
      </c>
      <c r="D64" s="1"/>
      <c r="E64" s="4">
        <v>39.150000000000006</v>
      </c>
      <c r="F64" s="4">
        <v>88.62</v>
      </c>
      <c r="G64" s="4">
        <v>78.300000000000011</v>
      </c>
      <c r="H64" s="4">
        <v>144.24</v>
      </c>
      <c r="I64" s="4"/>
    </row>
    <row r="65" spans="3:9">
      <c r="C65" s="1">
        <v>67</v>
      </c>
      <c r="D65" s="1"/>
      <c r="E65" s="4">
        <v>41.19</v>
      </c>
      <c r="F65" s="4">
        <v>90.66</v>
      </c>
      <c r="G65" s="4">
        <v>82.38</v>
      </c>
      <c r="H65" s="4">
        <v>148.32</v>
      </c>
      <c r="I65" s="4"/>
    </row>
    <row r="66" spans="3:9">
      <c r="C66" s="1">
        <v>68</v>
      </c>
      <c r="D66" s="1"/>
      <c r="E66" s="4">
        <v>42.24</v>
      </c>
      <c r="F66" s="4">
        <v>91.710000000000008</v>
      </c>
      <c r="G66" s="4">
        <v>84.48</v>
      </c>
      <c r="H66" s="4">
        <v>150.42000000000002</v>
      </c>
      <c r="I66" s="4"/>
    </row>
    <row r="67" spans="3:9">
      <c r="C67" s="1">
        <v>69</v>
      </c>
      <c r="D67" s="1"/>
      <c r="E67" s="4">
        <v>43.26</v>
      </c>
      <c r="F67" s="4">
        <v>92.73</v>
      </c>
      <c r="G67" s="4">
        <v>86.52</v>
      </c>
      <c r="H67" s="4">
        <v>152.46</v>
      </c>
      <c r="I67" s="4"/>
    </row>
    <row r="68" spans="3:9">
      <c r="C68" s="1">
        <v>70</v>
      </c>
      <c r="D68" s="1"/>
      <c r="E68" s="4">
        <v>45.33</v>
      </c>
      <c r="F68" s="4">
        <v>94.800000000000011</v>
      </c>
      <c r="G68" s="4">
        <v>90.66</v>
      </c>
      <c r="H68" s="4">
        <v>156.60000000000002</v>
      </c>
      <c r="I68" s="4"/>
    </row>
    <row r="69" spans="3:9">
      <c r="C69" s="1">
        <v>71</v>
      </c>
      <c r="D69" s="1"/>
      <c r="E69" s="4">
        <v>46.349999999999994</v>
      </c>
      <c r="F69" s="4">
        <v>95.820000000000007</v>
      </c>
      <c r="G69" s="4">
        <v>92.699999999999989</v>
      </c>
      <c r="H69" s="4">
        <v>158.64000000000001</v>
      </c>
      <c r="I69" s="4"/>
    </row>
    <row r="70" spans="3:9">
      <c r="C70" s="1">
        <v>72</v>
      </c>
      <c r="D70" s="1"/>
      <c r="E70" s="4">
        <v>48.42</v>
      </c>
      <c r="F70" s="4">
        <v>97.890000000000015</v>
      </c>
      <c r="G70" s="4">
        <v>96.84</v>
      </c>
      <c r="H70" s="4">
        <v>162.78</v>
      </c>
      <c r="I70" s="4"/>
    </row>
    <row r="71" spans="3:9">
      <c r="C71" s="1">
        <v>73</v>
      </c>
      <c r="D71" s="1"/>
      <c r="E71" s="4">
        <v>50.46</v>
      </c>
      <c r="F71" s="4">
        <v>99.93</v>
      </c>
      <c r="G71" s="4">
        <v>100.92</v>
      </c>
      <c r="H71" s="4">
        <v>166.85999999999999</v>
      </c>
      <c r="I71" s="4"/>
    </row>
    <row r="72" spans="3:9">
      <c r="C72" s="1">
        <v>74</v>
      </c>
      <c r="D72" s="1"/>
      <c r="E72" s="4">
        <v>52.53</v>
      </c>
      <c r="F72" s="4">
        <v>102</v>
      </c>
      <c r="G72" s="4">
        <v>105.06</v>
      </c>
      <c r="H72" s="4">
        <v>171</v>
      </c>
      <c r="I72" s="4"/>
    </row>
    <row r="73" spans="3:9">
      <c r="C73" s="1">
        <v>75</v>
      </c>
      <c r="D73" s="1"/>
      <c r="E73" s="4">
        <v>52.53</v>
      </c>
      <c r="F73" s="4">
        <v>102</v>
      </c>
      <c r="G73" s="4">
        <v>105.06</v>
      </c>
      <c r="H73" s="4">
        <v>171</v>
      </c>
      <c r="I73" s="4"/>
    </row>
    <row r="74" spans="3:9">
      <c r="C74" s="1">
        <v>76</v>
      </c>
      <c r="D74" s="1"/>
      <c r="E74" s="4">
        <v>52.53</v>
      </c>
      <c r="F74" s="4">
        <v>102</v>
      </c>
      <c r="G74" s="4">
        <v>105.06</v>
      </c>
      <c r="H74" s="4">
        <v>171</v>
      </c>
      <c r="I74" s="4"/>
    </row>
    <row r="75" spans="3:9">
      <c r="C75" s="1">
        <v>77</v>
      </c>
      <c r="D75" s="1"/>
      <c r="E75" s="4">
        <v>52.53</v>
      </c>
      <c r="F75" s="4">
        <v>102</v>
      </c>
      <c r="G75" s="4">
        <v>105.06</v>
      </c>
      <c r="H75" s="4">
        <v>171</v>
      </c>
      <c r="I75" s="4"/>
    </row>
    <row r="76" spans="3:9">
      <c r="C76" s="1">
        <v>78</v>
      </c>
      <c r="D76" s="1"/>
      <c r="E76" s="4">
        <v>53.550000000000004</v>
      </c>
      <c r="F76" s="4">
        <v>103.02000000000001</v>
      </c>
      <c r="G76" s="4">
        <v>107.10000000000001</v>
      </c>
      <c r="H76" s="4">
        <v>173.04</v>
      </c>
      <c r="I76" s="4"/>
    </row>
    <row r="77" spans="3:9">
      <c r="C77" s="1">
        <v>79</v>
      </c>
      <c r="D77" s="1"/>
      <c r="E77" s="4">
        <v>55.62</v>
      </c>
      <c r="F77" s="4">
        <v>105.09</v>
      </c>
      <c r="G77" s="4">
        <v>111.24</v>
      </c>
      <c r="H77" s="4">
        <v>177.18</v>
      </c>
      <c r="I77" s="4"/>
    </row>
    <row r="78" spans="3:9">
      <c r="C78" s="1">
        <v>80</v>
      </c>
      <c r="D78" s="1"/>
      <c r="E78" s="4">
        <v>57.69</v>
      </c>
      <c r="F78" s="4">
        <v>107.16</v>
      </c>
      <c r="G78" s="4">
        <v>115.38</v>
      </c>
      <c r="H78" s="4">
        <v>181.32</v>
      </c>
      <c r="I78" s="4"/>
    </row>
    <row r="79" spans="3:9">
      <c r="C79" s="1">
        <v>81</v>
      </c>
      <c r="D79" s="1"/>
      <c r="E79" s="4">
        <v>58.71</v>
      </c>
      <c r="F79" s="4">
        <v>108.18</v>
      </c>
      <c r="G79" s="4">
        <v>117.42</v>
      </c>
      <c r="H79" s="4">
        <v>183.35999999999999</v>
      </c>
      <c r="I79" s="4"/>
    </row>
    <row r="80" spans="3:9">
      <c r="C80" s="1">
        <v>82</v>
      </c>
      <c r="D80" s="1"/>
      <c r="E80" s="4">
        <v>60.78</v>
      </c>
      <c r="F80" s="4">
        <v>110.25</v>
      </c>
      <c r="G80" s="4">
        <v>121.56</v>
      </c>
      <c r="H80" s="4">
        <v>187.5</v>
      </c>
      <c r="I80" s="4"/>
    </row>
    <row r="81" spans="3:9">
      <c r="C81" s="1">
        <v>83</v>
      </c>
      <c r="D81" s="1"/>
      <c r="E81" s="4">
        <v>62.820000000000007</v>
      </c>
      <c r="F81" s="4">
        <v>112.28999999999999</v>
      </c>
      <c r="G81" s="4">
        <v>125.64000000000001</v>
      </c>
      <c r="H81" s="4">
        <v>191.57999999999998</v>
      </c>
      <c r="I81" s="4"/>
    </row>
    <row r="82" spans="3:9">
      <c r="C82" s="1">
        <v>84</v>
      </c>
      <c r="D82" s="1"/>
      <c r="E82" s="4">
        <v>63.87</v>
      </c>
      <c r="F82" s="4">
        <v>113.34</v>
      </c>
      <c r="G82" s="4">
        <v>127.74</v>
      </c>
      <c r="H82" s="4">
        <v>193.68</v>
      </c>
      <c r="I82" s="4"/>
    </row>
    <row r="83" spans="3:9">
      <c r="C83" s="1">
        <v>85</v>
      </c>
      <c r="D83" s="1"/>
      <c r="E83" s="4">
        <v>64.89</v>
      </c>
      <c r="F83" s="4">
        <v>114.35999999999999</v>
      </c>
      <c r="G83" s="4">
        <v>129.78</v>
      </c>
      <c r="H83" s="4">
        <v>195.71999999999997</v>
      </c>
      <c r="I83" s="4"/>
    </row>
    <row r="84" spans="3:9">
      <c r="C84" s="1">
        <v>86</v>
      </c>
      <c r="D84" s="1"/>
      <c r="E84" s="4">
        <v>65.91</v>
      </c>
      <c r="F84" s="4">
        <v>115.38</v>
      </c>
      <c r="G84" s="4">
        <v>131.82</v>
      </c>
      <c r="H84" s="4">
        <v>197.76</v>
      </c>
      <c r="I84" s="4"/>
    </row>
    <row r="85" spans="3:9">
      <c r="C85" s="1">
        <v>87</v>
      </c>
      <c r="D85" s="1"/>
      <c r="E85" s="4">
        <v>66.960000000000008</v>
      </c>
      <c r="F85" s="4">
        <v>116.43</v>
      </c>
      <c r="G85" s="4">
        <v>133.92000000000002</v>
      </c>
      <c r="H85" s="4">
        <v>199.86</v>
      </c>
      <c r="I85" s="4"/>
    </row>
    <row r="86" spans="3:9">
      <c r="C86" s="1">
        <v>88</v>
      </c>
      <c r="D86" s="1"/>
      <c r="E86" s="4">
        <v>66.960000000000008</v>
      </c>
      <c r="F86" s="4">
        <v>116.43</v>
      </c>
      <c r="G86" s="4">
        <v>133.92000000000002</v>
      </c>
      <c r="H86" s="4">
        <v>199.86</v>
      </c>
      <c r="I86" s="4"/>
    </row>
    <row r="87" spans="3:9">
      <c r="C87" s="1">
        <v>89</v>
      </c>
      <c r="D87" s="1"/>
      <c r="E87" s="4">
        <v>66.960000000000008</v>
      </c>
      <c r="F87" s="4">
        <v>116.43</v>
      </c>
      <c r="G87" s="4">
        <v>133.92000000000002</v>
      </c>
      <c r="H87" s="4">
        <v>199.86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9AC7C-F17F-40DD-9583-D64E441AD9B1}">
  <sheetPr codeName="Sheet114">
    <tabColor theme="5" tint="-0.249977111117893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100</v>
      </c>
      <c r="F13" s="1">
        <v>100</v>
      </c>
      <c r="G13" s="1">
        <v>100</v>
      </c>
      <c r="H13" s="1">
        <v>100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9.2799999999999994</v>
      </c>
      <c r="F48" s="4">
        <v>10.82</v>
      </c>
      <c r="G48" s="4">
        <v>18.54</v>
      </c>
      <c r="H48" s="4">
        <v>20.6</v>
      </c>
      <c r="I48" s="4"/>
      <c r="J48" s="4"/>
      <c r="K48" s="22"/>
      <c r="L48" s="22"/>
      <c r="M48" s="22"/>
      <c r="N48" s="22"/>
      <c r="O48" s="4"/>
    </row>
    <row r="49" spans="3:15">
      <c r="C49" s="1">
        <v>51</v>
      </c>
      <c r="D49" s="1"/>
      <c r="E49" s="4">
        <v>10.3</v>
      </c>
      <c r="F49" s="4">
        <v>11.84</v>
      </c>
      <c r="G49" s="4">
        <v>20.6</v>
      </c>
      <c r="H49" s="4">
        <v>22.66</v>
      </c>
      <c r="I49" s="4"/>
      <c r="J49" s="4"/>
      <c r="K49" s="22"/>
      <c r="L49" s="22"/>
      <c r="M49" s="22"/>
      <c r="N49" s="22"/>
      <c r="O49" s="4"/>
    </row>
    <row r="50" spans="3:15">
      <c r="C50" s="1">
        <v>52</v>
      </c>
      <c r="D50" s="1"/>
      <c r="E50" s="4">
        <v>11.34</v>
      </c>
      <c r="F50" s="4">
        <v>12.88</v>
      </c>
      <c r="G50" s="4">
        <v>22.66</v>
      </c>
      <c r="H50" s="4">
        <v>24.72</v>
      </c>
      <c r="I50" s="4"/>
      <c r="J50" s="4"/>
      <c r="K50" s="22"/>
      <c r="L50" s="22"/>
      <c r="M50" s="22"/>
      <c r="N50" s="22"/>
      <c r="O50" s="4"/>
    </row>
    <row r="51" spans="3:15">
      <c r="C51" s="1">
        <v>53</v>
      </c>
      <c r="D51" s="1"/>
      <c r="E51" s="4">
        <v>12.36</v>
      </c>
      <c r="F51" s="4">
        <v>13.9</v>
      </c>
      <c r="G51" s="4">
        <v>24.72</v>
      </c>
      <c r="H51" s="4">
        <v>26.78</v>
      </c>
      <c r="I51" s="4"/>
      <c r="J51" s="4"/>
      <c r="K51" s="22"/>
      <c r="L51" s="22"/>
      <c r="M51" s="22"/>
      <c r="N51" s="22"/>
      <c r="O51" s="4"/>
    </row>
    <row r="52" spans="3:15">
      <c r="C52" s="1">
        <v>54</v>
      </c>
      <c r="D52" s="1"/>
      <c r="E52" s="4">
        <v>14.42</v>
      </c>
      <c r="F52" s="4">
        <v>15.96</v>
      </c>
      <c r="G52" s="4">
        <v>28.84</v>
      </c>
      <c r="H52" s="4">
        <v>30.9</v>
      </c>
      <c r="I52" s="4"/>
      <c r="J52" s="4"/>
      <c r="K52" s="22"/>
      <c r="L52" s="22"/>
      <c r="M52" s="22"/>
      <c r="N52" s="22"/>
      <c r="O52" s="4"/>
    </row>
    <row r="53" spans="3:15">
      <c r="C53" s="1">
        <v>55</v>
      </c>
      <c r="D53" s="1"/>
      <c r="E53" s="4">
        <v>15.46</v>
      </c>
      <c r="F53" s="4">
        <v>17</v>
      </c>
      <c r="G53" s="4">
        <v>30.9</v>
      </c>
      <c r="H53" s="4">
        <v>32.96</v>
      </c>
      <c r="I53" s="4"/>
      <c r="J53" s="4"/>
      <c r="K53" s="22"/>
      <c r="L53" s="22"/>
      <c r="M53" s="22"/>
      <c r="N53" s="22"/>
      <c r="O53" s="4"/>
    </row>
    <row r="54" spans="3:15">
      <c r="C54" s="1">
        <v>56</v>
      </c>
      <c r="D54" s="1"/>
      <c r="E54" s="4">
        <v>17.52</v>
      </c>
      <c r="F54" s="4">
        <v>19.059999999999999</v>
      </c>
      <c r="G54" s="4">
        <v>35.020000000000003</v>
      </c>
      <c r="H54" s="4">
        <v>37.08</v>
      </c>
      <c r="I54" s="4"/>
      <c r="J54" s="4"/>
      <c r="K54" s="22"/>
      <c r="L54" s="22"/>
      <c r="M54" s="22"/>
      <c r="N54" s="22"/>
      <c r="O54" s="4"/>
    </row>
    <row r="55" spans="3:15">
      <c r="C55" s="1">
        <v>57</v>
      </c>
      <c r="D55" s="1"/>
      <c r="E55" s="4">
        <v>19.579999999999998</v>
      </c>
      <c r="F55" s="4">
        <v>21.12</v>
      </c>
      <c r="G55" s="4">
        <v>39.14</v>
      </c>
      <c r="H55" s="4">
        <v>41.2</v>
      </c>
      <c r="I55" s="4"/>
      <c r="J55" s="4"/>
      <c r="K55" s="22"/>
      <c r="L55" s="22"/>
      <c r="M55" s="22"/>
      <c r="N55" s="22"/>
      <c r="O55" s="4"/>
    </row>
    <row r="56" spans="3:15">
      <c r="C56" s="1">
        <v>58</v>
      </c>
      <c r="D56" s="1"/>
      <c r="E56" s="4">
        <v>21.64</v>
      </c>
      <c r="F56" s="4">
        <v>23.18</v>
      </c>
      <c r="G56" s="4">
        <v>43.26</v>
      </c>
      <c r="H56" s="4">
        <v>45.32</v>
      </c>
      <c r="I56" s="4"/>
      <c r="J56" s="4"/>
      <c r="K56" s="22"/>
      <c r="L56" s="22"/>
      <c r="M56" s="22"/>
      <c r="N56" s="22"/>
      <c r="O56" s="4"/>
    </row>
    <row r="57" spans="3:15">
      <c r="C57" s="1">
        <v>59</v>
      </c>
      <c r="D57" s="1"/>
      <c r="E57" s="4">
        <v>24.72</v>
      </c>
      <c r="F57" s="4">
        <v>26.26</v>
      </c>
      <c r="G57" s="4">
        <v>49.44</v>
      </c>
      <c r="H57" s="4">
        <v>51.5</v>
      </c>
      <c r="I57" s="4"/>
      <c r="J57" s="4"/>
      <c r="K57" s="22"/>
      <c r="L57" s="22"/>
      <c r="M57" s="22"/>
      <c r="N57" s="22"/>
      <c r="O57" s="4"/>
    </row>
    <row r="58" spans="3:15">
      <c r="C58" s="1">
        <v>60</v>
      </c>
      <c r="D58" s="1"/>
      <c r="E58" s="4">
        <v>27.82</v>
      </c>
      <c r="F58" s="4">
        <v>29.36</v>
      </c>
      <c r="G58" s="4">
        <v>55.62</v>
      </c>
      <c r="H58" s="4">
        <v>57.68</v>
      </c>
      <c r="I58" s="4"/>
      <c r="J58" s="4"/>
      <c r="K58" s="22"/>
      <c r="L58" s="22"/>
      <c r="M58" s="22"/>
      <c r="N58" s="22"/>
      <c r="O58" s="4"/>
    </row>
    <row r="59" spans="3:15">
      <c r="C59" s="1">
        <v>61</v>
      </c>
      <c r="D59" s="1"/>
      <c r="E59" s="4">
        <v>30.9</v>
      </c>
      <c r="F59" s="4">
        <v>32.44</v>
      </c>
      <c r="G59" s="4">
        <v>61.8</v>
      </c>
      <c r="H59" s="4">
        <v>63.86</v>
      </c>
      <c r="I59" s="4"/>
      <c r="J59" s="4"/>
      <c r="K59" s="22"/>
      <c r="L59" s="22"/>
      <c r="M59" s="22"/>
      <c r="N59" s="22"/>
      <c r="O59" s="4"/>
    </row>
    <row r="60" spans="3:15">
      <c r="C60" s="1">
        <v>62</v>
      </c>
      <c r="D60" s="1"/>
      <c r="E60" s="4">
        <v>34</v>
      </c>
      <c r="F60" s="4">
        <v>35.54</v>
      </c>
      <c r="G60" s="4">
        <v>67.98</v>
      </c>
      <c r="H60" s="4">
        <v>70.040000000000006</v>
      </c>
      <c r="I60" s="4"/>
      <c r="J60" s="4"/>
      <c r="K60" s="22"/>
      <c r="L60" s="22"/>
      <c r="M60" s="22"/>
      <c r="N60" s="22"/>
      <c r="O60" s="4"/>
    </row>
    <row r="61" spans="3:15">
      <c r="C61" s="1">
        <v>63</v>
      </c>
      <c r="D61" s="1"/>
      <c r="E61" s="4">
        <v>38.119999999999997</v>
      </c>
      <c r="F61" s="4">
        <v>39.659999999999997</v>
      </c>
      <c r="G61" s="4">
        <v>76.22</v>
      </c>
      <c r="H61" s="4">
        <v>78.28</v>
      </c>
      <c r="I61" s="4"/>
      <c r="J61" s="4"/>
      <c r="K61" s="22"/>
      <c r="L61" s="22"/>
      <c r="M61" s="22"/>
      <c r="N61" s="22"/>
      <c r="O61" s="4"/>
    </row>
    <row r="62" spans="3:15">
      <c r="C62" s="1">
        <v>64</v>
      </c>
      <c r="D62" s="1"/>
      <c r="E62" s="4">
        <v>44.3</v>
      </c>
      <c r="F62" s="4">
        <v>45.84</v>
      </c>
      <c r="G62" s="4">
        <v>88.58</v>
      </c>
      <c r="H62" s="4">
        <v>90.64</v>
      </c>
      <c r="I62" s="4"/>
      <c r="J62" s="4"/>
      <c r="K62" s="22"/>
      <c r="L62" s="22"/>
      <c r="M62" s="22"/>
      <c r="N62" s="22"/>
      <c r="O62" s="4"/>
    </row>
    <row r="63" spans="3:15">
      <c r="C63" s="1">
        <v>65</v>
      </c>
      <c r="D63" s="1"/>
      <c r="E63" s="4">
        <v>48.42</v>
      </c>
      <c r="F63" s="4">
        <v>49.96</v>
      </c>
      <c r="G63" s="4">
        <v>96.82</v>
      </c>
      <c r="H63" s="4">
        <v>98.88</v>
      </c>
      <c r="I63" s="4"/>
      <c r="J63" s="4"/>
      <c r="K63" s="22"/>
      <c r="L63" s="22"/>
      <c r="M63" s="22"/>
      <c r="N63" s="22"/>
      <c r="O63" s="4"/>
    </row>
    <row r="64" spans="3:15">
      <c r="C64" s="1">
        <v>66</v>
      </c>
      <c r="D64" s="1"/>
      <c r="E64" s="4">
        <v>53.56</v>
      </c>
      <c r="F64" s="4">
        <v>55.1</v>
      </c>
      <c r="G64" s="4">
        <v>107.12</v>
      </c>
      <c r="H64" s="4">
        <v>109.18</v>
      </c>
      <c r="I64" s="4"/>
      <c r="J64" s="4"/>
      <c r="K64" s="22"/>
      <c r="L64" s="22"/>
      <c r="M64" s="22"/>
      <c r="N64" s="22"/>
      <c r="O64" s="4"/>
    </row>
    <row r="65" spans="3:15">
      <c r="C65" s="1">
        <v>67</v>
      </c>
      <c r="D65" s="1"/>
      <c r="E65" s="4">
        <v>58.72</v>
      </c>
      <c r="F65" s="4">
        <v>60.26</v>
      </c>
      <c r="G65" s="4">
        <v>117.42</v>
      </c>
      <c r="H65" s="4">
        <v>119.48</v>
      </c>
      <c r="I65" s="4"/>
      <c r="J65" s="4"/>
      <c r="K65" s="22"/>
      <c r="L65" s="22"/>
      <c r="M65" s="22"/>
      <c r="N65" s="22"/>
      <c r="O65" s="4"/>
    </row>
    <row r="66" spans="3:15">
      <c r="C66" s="1">
        <v>68</v>
      </c>
      <c r="D66" s="1"/>
      <c r="E66" s="4">
        <v>64.900000000000006</v>
      </c>
      <c r="F66" s="4">
        <v>66.44</v>
      </c>
      <c r="G66" s="4">
        <v>129.78</v>
      </c>
      <c r="H66" s="4">
        <v>131.84</v>
      </c>
      <c r="I66" s="4"/>
      <c r="J66" s="4"/>
      <c r="K66" s="22"/>
      <c r="L66" s="22"/>
      <c r="M66" s="22"/>
      <c r="N66" s="22"/>
      <c r="O66" s="4"/>
    </row>
    <row r="67" spans="3:15">
      <c r="C67" s="1">
        <v>69</v>
      </c>
      <c r="D67" s="1"/>
      <c r="E67" s="4">
        <v>70.040000000000006</v>
      </c>
      <c r="F67" s="4">
        <v>71.58</v>
      </c>
      <c r="G67" s="4">
        <v>140.08000000000001</v>
      </c>
      <c r="H67" s="4">
        <v>142.13999999999999</v>
      </c>
      <c r="I67" s="4"/>
      <c r="J67" s="4"/>
      <c r="K67" s="22"/>
      <c r="L67" s="22"/>
      <c r="M67" s="22"/>
      <c r="N67" s="22"/>
      <c r="O67" s="4"/>
    </row>
    <row r="68" spans="3:15">
      <c r="C68" s="1">
        <v>70</v>
      </c>
      <c r="D68" s="1"/>
      <c r="E68" s="4">
        <v>77.260000000000005</v>
      </c>
      <c r="F68" s="4">
        <v>78.8</v>
      </c>
      <c r="G68" s="4">
        <v>154.5</v>
      </c>
      <c r="H68" s="4">
        <v>156.56</v>
      </c>
      <c r="I68" s="4"/>
      <c r="J68" s="4"/>
      <c r="K68" s="22"/>
      <c r="L68" s="22"/>
      <c r="M68" s="22"/>
      <c r="N68" s="22"/>
      <c r="O68" s="4"/>
    </row>
    <row r="69" spans="3:15">
      <c r="C69" s="1">
        <v>71</v>
      </c>
      <c r="D69" s="1"/>
      <c r="E69" s="4">
        <v>84.46</v>
      </c>
      <c r="F69" s="4">
        <v>86</v>
      </c>
      <c r="G69" s="4">
        <v>168.92</v>
      </c>
      <c r="H69" s="4">
        <v>170.98</v>
      </c>
      <c r="I69" s="4"/>
      <c r="J69" s="4"/>
      <c r="K69" s="22"/>
      <c r="L69" s="22"/>
      <c r="M69" s="22"/>
      <c r="N69" s="22"/>
      <c r="O69" s="4"/>
    </row>
    <row r="70" spans="3:15">
      <c r="C70" s="1">
        <v>72</v>
      </c>
      <c r="D70" s="1"/>
      <c r="E70" s="4">
        <v>92.7</v>
      </c>
      <c r="F70" s="4">
        <v>94.24</v>
      </c>
      <c r="G70" s="4">
        <v>185.4</v>
      </c>
      <c r="H70" s="4">
        <v>187.46</v>
      </c>
      <c r="I70" s="4"/>
      <c r="J70" s="4"/>
      <c r="K70" s="22"/>
      <c r="L70" s="22"/>
      <c r="M70" s="22"/>
      <c r="N70" s="22"/>
      <c r="O70" s="4"/>
    </row>
    <row r="71" spans="3:15">
      <c r="C71" s="1">
        <v>73</v>
      </c>
      <c r="D71" s="1"/>
      <c r="E71" s="4">
        <v>101.98</v>
      </c>
      <c r="F71" s="4">
        <v>103.52</v>
      </c>
      <c r="G71" s="4">
        <v>203.94</v>
      </c>
      <c r="H71" s="4">
        <v>206</v>
      </c>
      <c r="I71" s="4"/>
      <c r="J71" s="4"/>
      <c r="K71" s="22"/>
      <c r="L71" s="22"/>
      <c r="M71" s="22"/>
      <c r="N71" s="22"/>
      <c r="O71" s="4"/>
    </row>
    <row r="72" spans="3:15">
      <c r="C72" s="1">
        <v>74</v>
      </c>
      <c r="D72" s="1"/>
      <c r="E72" s="4">
        <v>111.24</v>
      </c>
      <c r="F72" s="4">
        <v>112.78</v>
      </c>
      <c r="G72" s="4">
        <v>222.48</v>
      </c>
      <c r="H72" s="4">
        <v>224.54</v>
      </c>
      <c r="I72" s="4"/>
      <c r="J72" s="4"/>
      <c r="K72" s="22"/>
      <c r="L72" s="22"/>
      <c r="M72" s="22"/>
      <c r="N72" s="22"/>
      <c r="O72" s="4"/>
    </row>
    <row r="73" spans="3:15">
      <c r="C73" s="1">
        <v>75</v>
      </c>
      <c r="D73" s="1"/>
      <c r="E73" s="4">
        <v>114.34</v>
      </c>
      <c r="F73" s="4">
        <v>115.88</v>
      </c>
      <c r="G73" s="4">
        <v>228.66</v>
      </c>
      <c r="H73" s="4">
        <v>230.72</v>
      </c>
      <c r="I73" s="4"/>
      <c r="J73" s="4"/>
      <c r="K73" s="22"/>
      <c r="L73" s="22"/>
      <c r="M73" s="22"/>
      <c r="N73" s="22"/>
      <c r="O73" s="4"/>
    </row>
    <row r="74" spans="3:15">
      <c r="C74" s="1">
        <v>76</v>
      </c>
      <c r="D74" s="1"/>
      <c r="E74" s="4">
        <v>124.64</v>
      </c>
      <c r="F74" s="4">
        <v>126.18</v>
      </c>
      <c r="G74" s="4">
        <v>249.26</v>
      </c>
      <c r="H74" s="4">
        <v>251.32</v>
      </c>
      <c r="I74" s="4"/>
      <c r="J74" s="4"/>
      <c r="K74" s="22"/>
      <c r="L74" s="22"/>
      <c r="M74" s="22"/>
      <c r="N74" s="22"/>
      <c r="O74" s="4"/>
    </row>
    <row r="75" spans="3:15">
      <c r="C75" s="1">
        <v>77</v>
      </c>
      <c r="D75" s="1"/>
      <c r="E75" s="4">
        <v>137</v>
      </c>
      <c r="F75" s="4">
        <v>138.54</v>
      </c>
      <c r="G75" s="4">
        <v>273.98</v>
      </c>
      <c r="H75" s="4">
        <v>276.04000000000002</v>
      </c>
      <c r="I75" s="4"/>
      <c r="J75" s="4"/>
      <c r="K75" s="22"/>
      <c r="L75" s="22"/>
      <c r="M75" s="22"/>
      <c r="N75" s="22"/>
      <c r="O75" s="4"/>
    </row>
    <row r="76" spans="3:15">
      <c r="C76" s="1">
        <v>78</v>
      </c>
      <c r="D76" s="1"/>
      <c r="E76" s="4">
        <v>149.36000000000001</v>
      </c>
      <c r="F76" s="4">
        <v>150.9</v>
      </c>
      <c r="G76" s="4">
        <v>298.7</v>
      </c>
      <c r="H76" s="4">
        <v>300.76</v>
      </c>
      <c r="I76" s="4"/>
      <c r="J76" s="4"/>
      <c r="K76" s="22"/>
      <c r="L76" s="22"/>
      <c r="M76" s="22"/>
      <c r="N76" s="22"/>
      <c r="O76" s="4"/>
    </row>
    <row r="77" spans="3:15">
      <c r="C77" s="1">
        <v>79</v>
      </c>
      <c r="D77" s="1"/>
      <c r="E77" s="4">
        <v>163.78</v>
      </c>
      <c r="F77" s="4">
        <v>165.32</v>
      </c>
      <c r="G77" s="4">
        <v>327.54000000000002</v>
      </c>
      <c r="H77" s="4">
        <v>329.6</v>
      </c>
      <c r="I77" s="4"/>
      <c r="J77" s="4"/>
      <c r="K77" s="22"/>
      <c r="L77" s="22"/>
      <c r="M77" s="22"/>
      <c r="N77" s="22"/>
      <c r="O77" s="4"/>
    </row>
    <row r="78" spans="3:15">
      <c r="C78" s="1">
        <v>80</v>
      </c>
      <c r="D78" s="1"/>
      <c r="E78" s="4">
        <v>178.2</v>
      </c>
      <c r="F78" s="4">
        <v>179.74</v>
      </c>
      <c r="G78" s="4">
        <v>356.38</v>
      </c>
      <c r="H78" s="4">
        <v>358.44</v>
      </c>
      <c r="I78" s="4"/>
      <c r="J78" s="4"/>
      <c r="K78" s="22"/>
      <c r="L78" s="22"/>
      <c r="M78" s="22"/>
      <c r="N78" s="22"/>
      <c r="O78" s="4"/>
    </row>
    <row r="79" spans="3:15">
      <c r="C79" s="1">
        <v>81</v>
      </c>
      <c r="D79" s="1"/>
      <c r="E79" s="4">
        <v>195.7</v>
      </c>
      <c r="F79" s="4">
        <v>197.24</v>
      </c>
      <c r="G79" s="4">
        <v>391.4</v>
      </c>
      <c r="H79" s="4">
        <v>393.46</v>
      </c>
      <c r="I79" s="4"/>
      <c r="J79" s="4"/>
      <c r="K79" s="22"/>
      <c r="L79" s="22"/>
      <c r="M79" s="22"/>
      <c r="N79" s="22"/>
      <c r="O79" s="4"/>
    </row>
    <row r="80" spans="3:15">
      <c r="C80" s="1">
        <v>82</v>
      </c>
      <c r="D80" s="1"/>
      <c r="E80" s="4">
        <v>214.24</v>
      </c>
      <c r="F80" s="4">
        <v>215.78</v>
      </c>
      <c r="G80" s="4">
        <v>428.48</v>
      </c>
      <c r="H80" s="4">
        <v>430.54</v>
      </c>
      <c r="I80" s="4"/>
      <c r="J80" s="4"/>
      <c r="K80" s="22"/>
      <c r="L80" s="22"/>
      <c r="M80" s="22"/>
      <c r="N80" s="22"/>
      <c r="O80" s="4"/>
    </row>
    <row r="81" spans="3:15">
      <c r="C81" s="1">
        <v>83</v>
      </c>
      <c r="D81" s="1"/>
      <c r="E81" s="4">
        <v>235.88</v>
      </c>
      <c r="F81" s="4">
        <v>237.42</v>
      </c>
      <c r="G81" s="4">
        <v>471.74</v>
      </c>
      <c r="H81" s="4">
        <v>473.8</v>
      </c>
      <c r="I81" s="4"/>
      <c r="J81" s="4"/>
      <c r="K81" s="22"/>
      <c r="L81" s="22"/>
      <c r="M81" s="22"/>
      <c r="N81" s="22"/>
      <c r="O81" s="4"/>
    </row>
    <row r="82" spans="3:15">
      <c r="C82" s="1">
        <v>84</v>
      </c>
      <c r="D82" s="1"/>
      <c r="E82" s="4">
        <v>255.44</v>
      </c>
      <c r="F82" s="4">
        <v>256.98</v>
      </c>
      <c r="G82" s="4">
        <v>510.88</v>
      </c>
      <c r="H82" s="4">
        <v>512.94000000000005</v>
      </c>
      <c r="I82" s="4"/>
      <c r="J82" s="4"/>
      <c r="K82" s="22"/>
      <c r="L82" s="22"/>
      <c r="M82" s="22"/>
      <c r="N82" s="22"/>
      <c r="O82" s="4"/>
    </row>
    <row r="83" spans="3:15">
      <c r="C83" s="1">
        <v>85</v>
      </c>
      <c r="D83" s="1"/>
      <c r="E83" s="4">
        <v>270.89999999999998</v>
      </c>
      <c r="F83" s="4">
        <v>272.44</v>
      </c>
      <c r="G83" s="4">
        <v>541.78</v>
      </c>
      <c r="H83" s="4">
        <v>543.84</v>
      </c>
      <c r="I83" s="4"/>
      <c r="J83" s="4"/>
      <c r="K83" s="22"/>
      <c r="L83" s="22"/>
      <c r="M83" s="22"/>
      <c r="N83" s="22"/>
      <c r="O83" s="4"/>
    </row>
    <row r="84" spans="3:15">
      <c r="C84" s="1">
        <v>86</v>
      </c>
      <c r="D84" s="1"/>
      <c r="E84" s="4">
        <v>283.26</v>
      </c>
      <c r="F84" s="4">
        <v>284.8</v>
      </c>
      <c r="G84" s="4">
        <v>566.5</v>
      </c>
      <c r="H84" s="4">
        <v>568.55999999999995</v>
      </c>
      <c r="I84" s="4"/>
      <c r="J84" s="4"/>
      <c r="K84" s="22"/>
      <c r="L84" s="22"/>
      <c r="M84" s="22"/>
      <c r="N84" s="22"/>
      <c r="O84" s="4"/>
    </row>
    <row r="85" spans="3:15">
      <c r="C85" s="1">
        <v>87</v>
      </c>
      <c r="D85" s="1"/>
      <c r="E85" s="4">
        <v>289.44</v>
      </c>
      <c r="F85" s="4">
        <v>290.98</v>
      </c>
      <c r="G85" s="4">
        <v>578.86</v>
      </c>
      <c r="H85" s="4">
        <v>580.91999999999996</v>
      </c>
      <c r="I85" s="4"/>
      <c r="J85" s="4"/>
      <c r="K85" s="22"/>
      <c r="L85" s="22"/>
      <c r="M85" s="22"/>
      <c r="N85" s="22"/>
      <c r="O85" s="4"/>
    </row>
    <row r="86" spans="3:15">
      <c r="C86" s="1">
        <v>88</v>
      </c>
      <c r="D86" s="1"/>
      <c r="E86" s="4">
        <v>289.44</v>
      </c>
      <c r="F86" s="4">
        <v>290.98</v>
      </c>
      <c r="G86" s="4">
        <v>578.86</v>
      </c>
      <c r="H86" s="4">
        <v>580.91999999999996</v>
      </c>
      <c r="I86" s="4"/>
      <c r="J86" s="4"/>
      <c r="K86" s="22"/>
      <c r="L86" s="22"/>
      <c r="M86" s="22"/>
      <c r="N86" s="22"/>
      <c r="O86" s="4"/>
    </row>
    <row r="87" spans="3:15">
      <c r="C87" s="1">
        <v>89</v>
      </c>
      <c r="D87" s="1"/>
      <c r="E87" s="4">
        <v>289.44</v>
      </c>
      <c r="F87" s="4">
        <v>290.98</v>
      </c>
      <c r="G87" s="4">
        <v>578.86</v>
      </c>
      <c r="H87" s="4">
        <v>580.91999999999996</v>
      </c>
      <c r="I87" s="4"/>
      <c r="J87" s="4"/>
      <c r="K87" s="22"/>
      <c r="L87" s="22"/>
      <c r="M87" s="22"/>
      <c r="N87" s="22"/>
      <c r="O87" s="4"/>
    </row>
  </sheetData>
  <mergeCells count="1">
    <mergeCell ref="E10:H10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8CA4-350E-40C8-876F-D59A69D5B809}">
  <sheetPr codeName="Sheet115">
    <tabColor theme="5" tint="-0.249977111117893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4.12</v>
      </c>
      <c r="F48" s="4">
        <v>7.21</v>
      </c>
      <c r="G48" s="4">
        <v>8.24</v>
      </c>
      <c r="H48" s="4">
        <v>12.36</v>
      </c>
      <c r="I48" s="4"/>
      <c r="J48" s="4"/>
      <c r="K48" s="22"/>
      <c r="L48" s="22"/>
      <c r="M48" s="22"/>
      <c r="N48" s="22"/>
      <c r="O48" s="4"/>
    </row>
    <row r="49" spans="3:15">
      <c r="C49" s="1">
        <v>51</v>
      </c>
      <c r="D49" s="1"/>
      <c r="E49" s="4">
        <v>5.15</v>
      </c>
      <c r="F49" s="4">
        <v>8.24</v>
      </c>
      <c r="G49" s="4">
        <v>10.3</v>
      </c>
      <c r="H49" s="4">
        <v>14.42</v>
      </c>
      <c r="I49" s="4"/>
      <c r="J49" s="4"/>
      <c r="K49" s="22"/>
      <c r="L49" s="22"/>
      <c r="M49" s="22"/>
      <c r="N49" s="22"/>
      <c r="O49" s="4"/>
    </row>
    <row r="50" spans="3:15">
      <c r="C50" s="1">
        <v>52</v>
      </c>
      <c r="D50" s="1"/>
      <c r="E50" s="4">
        <v>5.15</v>
      </c>
      <c r="F50" s="4">
        <v>8.24</v>
      </c>
      <c r="G50" s="4">
        <v>10.3</v>
      </c>
      <c r="H50" s="4">
        <v>14.42</v>
      </c>
      <c r="I50" s="4"/>
      <c r="J50" s="4"/>
      <c r="K50" s="22"/>
      <c r="L50" s="22"/>
      <c r="M50" s="22"/>
      <c r="N50" s="22"/>
      <c r="O50" s="4"/>
    </row>
    <row r="51" spans="3:15">
      <c r="C51" s="1">
        <v>53</v>
      </c>
      <c r="D51" s="1"/>
      <c r="E51" s="4">
        <v>5.15</v>
      </c>
      <c r="F51" s="4">
        <v>8.24</v>
      </c>
      <c r="G51" s="4">
        <v>10.3</v>
      </c>
      <c r="H51" s="4">
        <v>14.42</v>
      </c>
      <c r="I51" s="4"/>
      <c r="J51" s="4"/>
      <c r="K51" s="22"/>
      <c r="L51" s="22"/>
      <c r="M51" s="22"/>
      <c r="N51" s="22"/>
      <c r="O51" s="4"/>
    </row>
    <row r="52" spans="3:15">
      <c r="C52" s="1">
        <v>54</v>
      </c>
      <c r="D52" s="1"/>
      <c r="E52" s="4">
        <v>6.18</v>
      </c>
      <c r="F52" s="4">
        <v>9.27</v>
      </c>
      <c r="G52" s="4">
        <v>12.36</v>
      </c>
      <c r="H52" s="4">
        <v>16.48</v>
      </c>
      <c r="I52" s="4"/>
      <c r="J52" s="4"/>
      <c r="K52" s="22"/>
      <c r="L52" s="22"/>
      <c r="M52" s="22"/>
      <c r="N52" s="22"/>
      <c r="O52" s="4"/>
    </row>
    <row r="53" spans="3:15">
      <c r="C53" s="1">
        <v>55</v>
      </c>
      <c r="D53" s="1"/>
      <c r="E53" s="4">
        <v>6.18</v>
      </c>
      <c r="F53" s="4">
        <v>9.27</v>
      </c>
      <c r="G53" s="4">
        <v>12.36</v>
      </c>
      <c r="H53" s="4">
        <v>16.48</v>
      </c>
      <c r="I53" s="4"/>
      <c r="J53" s="4"/>
      <c r="K53" s="22"/>
      <c r="L53" s="22"/>
      <c r="M53" s="22"/>
      <c r="N53" s="22"/>
      <c r="O53" s="4"/>
    </row>
    <row r="54" spans="3:15">
      <c r="C54" s="1">
        <v>56</v>
      </c>
      <c r="D54" s="1"/>
      <c r="E54" s="4">
        <v>7.21</v>
      </c>
      <c r="F54" s="4">
        <v>10.3</v>
      </c>
      <c r="G54" s="4">
        <v>14.42</v>
      </c>
      <c r="H54" s="4">
        <v>18.54</v>
      </c>
      <c r="I54" s="4"/>
      <c r="J54" s="4"/>
      <c r="K54" s="22"/>
      <c r="L54" s="22"/>
      <c r="M54" s="22"/>
      <c r="N54" s="22"/>
      <c r="O54" s="4"/>
    </row>
    <row r="55" spans="3:15">
      <c r="C55" s="1">
        <v>57</v>
      </c>
      <c r="D55" s="1"/>
      <c r="E55" s="4">
        <v>7.21</v>
      </c>
      <c r="F55" s="4">
        <v>10.3</v>
      </c>
      <c r="G55" s="4">
        <v>14.42</v>
      </c>
      <c r="H55" s="4">
        <v>18.54</v>
      </c>
      <c r="I55" s="4"/>
      <c r="J55" s="4"/>
      <c r="K55" s="22"/>
      <c r="L55" s="22"/>
      <c r="M55" s="22"/>
      <c r="N55" s="22"/>
      <c r="O55" s="4"/>
    </row>
    <row r="56" spans="3:15">
      <c r="C56" s="1">
        <v>58</v>
      </c>
      <c r="D56" s="1"/>
      <c r="E56" s="4">
        <v>8.24</v>
      </c>
      <c r="F56" s="4">
        <v>11.33</v>
      </c>
      <c r="G56" s="4">
        <v>16.48</v>
      </c>
      <c r="H56" s="4">
        <v>20.6</v>
      </c>
      <c r="I56" s="4"/>
      <c r="J56" s="4"/>
      <c r="K56" s="22"/>
      <c r="L56" s="22"/>
      <c r="M56" s="22"/>
      <c r="N56" s="22"/>
      <c r="O56" s="4"/>
    </row>
    <row r="57" spans="3:15">
      <c r="C57" s="1">
        <v>59</v>
      </c>
      <c r="D57" s="1"/>
      <c r="E57" s="4">
        <v>9.27</v>
      </c>
      <c r="F57" s="4">
        <v>12.36</v>
      </c>
      <c r="G57" s="4">
        <v>18.54</v>
      </c>
      <c r="H57" s="4">
        <v>22.66</v>
      </c>
      <c r="I57" s="4"/>
      <c r="J57" s="4"/>
      <c r="K57" s="22"/>
      <c r="L57" s="22"/>
      <c r="M57" s="22"/>
      <c r="N57" s="22"/>
      <c r="O57" s="4"/>
    </row>
    <row r="58" spans="3:15">
      <c r="C58" s="1">
        <v>60</v>
      </c>
      <c r="D58" s="1"/>
      <c r="E58" s="4">
        <v>10.3</v>
      </c>
      <c r="F58" s="4">
        <v>13.39</v>
      </c>
      <c r="G58" s="4">
        <v>20.6</v>
      </c>
      <c r="H58" s="4">
        <v>24.72</v>
      </c>
      <c r="I58" s="4"/>
      <c r="J58" s="4"/>
      <c r="K58" s="22"/>
      <c r="L58" s="22"/>
      <c r="M58" s="22"/>
      <c r="N58" s="22"/>
      <c r="O58" s="4"/>
    </row>
    <row r="59" spans="3:15">
      <c r="C59" s="1">
        <v>61</v>
      </c>
      <c r="D59" s="1"/>
      <c r="E59" s="4">
        <v>11.33</v>
      </c>
      <c r="F59" s="4">
        <v>14.42</v>
      </c>
      <c r="G59" s="4">
        <v>22.66</v>
      </c>
      <c r="H59" s="4">
        <v>26.78</v>
      </c>
      <c r="I59" s="4"/>
      <c r="J59" s="4"/>
      <c r="K59" s="22"/>
      <c r="L59" s="22"/>
      <c r="M59" s="22"/>
      <c r="N59" s="22"/>
      <c r="O59" s="4"/>
    </row>
    <row r="60" spans="3:15">
      <c r="C60" s="1">
        <v>62</v>
      </c>
      <c r="D60" s="1"/>
      <c r="E60" s="4">
        <v>12.36</v>
      </c>
      <c r="F60" s="4">
        <v>15.45</v>
      </c>
      <c r="G60" s="4">
        <v>24.72</v>
      </c>
      <c r="H60" s="4">
        <v>28.84</v>
      </c>
      <c r="I60" s="4"/>
      <c r="J60" s="4"/>
      <c r="K60" s="22"/>
      <c r="L60" s="22"/>
      <c r="M60" s="22"/>
      <c r="N60" s="22"/>
      <c r="O60" s="4"/>
    </row>
    <row r="61" spans="3:15">
      <c r="C61" s="1">
        <v>63</v>
      </c>
      <c r="D61" s="1"/>
      <c r="E61" s="4">
        <v>13.39</v>
      </c>
      <c r="F61" s="4">
        <v>16.48</v>
      </c>
      <c r="G61" s="4">
        <v>26.78</v>
      </c>
      <c r="H61" s="4">
        <v>30.9</v>
      </c>
      <c r="I61" s="4"/>
      <c r="J61" s="4"/>
      <c r="K61" s="22"/>
      <c r="L61" s="22"/>
      <c r="M61" s="22"/>
      <c r="N61" s="22"/>
      <c r="O61" s="4"/>
    </row>
    <row r="62" spans="3:15">
      <c r="C62" s="1">
        <v>64</v>
      </c>
      <c r="D62" s="1"/>
      <c r="E62" s="4">
        <v>14.42</v>
      </c>
      <c r="F62" s="4">
        <v>17.510000000000002</v>
      </c>
      <c r="G62" s="4">
        <v>28.84</v>
      </c>
      <c r="H62" s="4">
        <v>32.96</v>
      </c>
      <c r="I62" s="4"/>
      <c r="J62" s="4"/>
      <c r="K62" s="22"/>
      <c r="L62" s="22"/>
      <c r="M62" s="22"/>
      <c r="N62" s="22"/>
      <c r="O62" s="4"/>
    </row>
    <row r="63" spans="3:15">
      <c r="C63" s="1">
        <v>65</v>
      </c>
      <c r="D63" s="1"/>
      <c r="E63" s="4">
        <v>15.45</v>
      </c>
      <c r="F63" s="4">
        <v>18.54</v>
      </c>
      <c r="G63" s="4">
        <v>30.9</v>
      </c>
      <c r="H63" s="4">
        <v>35.020000000000003</v>
      </c>
      <c r="I63" s="4"/>
      <c r="J63" s="4"/>
      <c r="K63" s="22"/>
      <c r="L63" s="22"/>
      <c r="M63" s="22"/>
      <c r="N63" s="22"/>
      <c r="O63" s="4"/>
    </row>
    <row r="64" spans="3:15">
      <c r="C64" s="1">
        <v>66</v>
      </c>
      <c r="D64" s="1"/>
      <c r="E64" s="4">
        <v>17.510000000000002</v>
      </c>
      <c r="F64" s="4">
        <v>20.6</v>
      </c>
      <c r="G64" s="4">
        <v>35.020000000000003</v>
      </c>
      <c r="H64" s="4">
        <v>39.14</v>
      </c>
      <c r="I64" s="4"/>
      <c r="J64" s="4"/>
      <c r="K64" s="22"/>
      <c r="L64" s="22"/>
      <c r="M64" s="22"/>
      <c r="N64" s="22"/>
      <c r="O64" s="4"/>
    </row>
    <row r="65" spans="3:15">
      <c r="C65" s="1">
        <v>67</v>
      </c>
      <c r="D65" s="1"/>
      <c r="E65" s="4">
        <v>18.54</v>
      </c>
      <c r="F65" s="4">
        <v>21.63</v>
      </c>
      <c r="G65" s="4">
        <v>37.08</v>
      </c>
      <c r="H65" s="4">
        <v>41.2</v>
      </c>
      <c r="I65" s="4"/>
      <c r="J65" s="4"/>
      <c r="K65" s="22"/>
      <c r="L65" s="22"/>
      <c r="M65" s="22"/>
      <c r="N65" s="22"/>
      <c r="O65" s="4"/>
    </row>
    <row r="66" spans="3:15">
      <c r="C66" s="1">
        <v>68</v>
      </c>
      <c r="D66" s="1"/>
      <c r="E66" s="4">
        <v>19.57</v>
      </c>
      <c r="F66" s="4">
        <v>22.66</v>
      </c>
      <c r="G66" s="4">
        <v>39.14</v>
      </c>
      <c r="H66" s="4">
        <v>43.26</v>
      </c>
      <c r="I66" s="4"/>
      <c r="J66" s="4"/>
      <c r="K66" s="22"/>
      <c r="L66" s="22"/>
      <c r="M66" s="22"/>
      <c r="N66" s="22"/>
      <c r="O66" s="4"/>
    </row>
    <row r="67" spans="3:15">
      <c r="C67" s="1">
        <v>69</v>
      </c>
      <c r="D67" s="1"/>
      <c r="E67" s="4">
        <v>20.6</v>
      </c>
      <c r="F67" s="4">
        <v>23.69</v>
      </c>
      <c r="G67" s="4">
        <v>41.2</v>
      </c>
      <c r="H67" s="4">
        <v>45.32</v>
      </c>
      <c r="I67" s="4"/>
      <c r="J67" s="4"/>
      <c r="K67" s="22"/>
      <c r="L67" s="22"/>
      <c r="M67" s="22"/>
      <c r="N67" s="22"/>
      <c r="O67" s="4"/>
    </row>
    <row r="68" spans="3:15">
      <c r="C68" s="1">
        <v>70</v>
      </c>
      <c r="D68" s="1"/>
      <c r="E68" s="4">
        <v>22.66</v>
      </c>
      <c r="F68" s="4">
        <v>25.75</v>
      </c>
      <c r="G68" s="4">
        <v>45.32</v>
      </c>
      <c r="H68" s="4">
        <v>49.44</v>
      </c>
      <c r="I68" s="4"/>
      <c r="J68" s="4"/>
      <c r="K68" s="22"/>
      <c r="L68" s="22"/>
      <c r="M68" s="22"/>
      <c r="N68" s="22"/>
      <c r="O68" s="4"/>
    </row>
    <row r="69" spans="3:15">
      <c r="C69" s="1">
        <v>71</v>
      </c>
      <c r="D69" s="1"/>
      <c r="E69" s="4">
        <v>23.69</v>
      </c>
      <c r="F69" s="4">
        <v>26.78</v>
      </c>
      <c r="G69" s="4">
        <v>47.38</v>
      </c>
      <c r="H69" s="4">
        <v>51.5</v>
      </c>
      <c r="I69" s="4"/>
      <c r="J69" s="4"/>
      <c r="K69" s="22"/>
      <c r="L69" s="22"/>
      <c r="M69" s="22"/>
      <c r="N69" s="22"/>
      <c r="O69" s="4"/>
    </row>
    <row r="70" spans="3:15">
      <c r="C70" s="1">
        <v>72</v>
      </c>
      <c r="D70" s="1"/>
      <c r="E70" s="4">
        <v>25.75</v>
      </c>
      <c r="F70" s="4">
        <v>28.84</v>
      </c>
      <c r="G70" s="4">
        <v>51.5</v>
      </c>
      <c r="H70" s="4">
        <v>55.62</v>
      </c>
      <c r="I70" s="4"/>
      <c r="J70" s="4"/>
      <c r="K70" s="22"/>
      <c r="L70" s="22"/>
      <c r="M70" s="22"/>
      <c r="N70" s="22"/>
      <c r="O70" s="4"/>
    </row>
    <row r="71" spans="3:15">
      <c r="C71" s="1">
        <v>73</v>
      </c>
      <c r="D71" s="1"/>
      <c r="E71" s="4">
        <v>27.81</v>
      </c>
      <c r="F71" s="4">
        <v>30.9</v>
      </c>
      <c r="G71" s="4">
        <v>55.62</v>
      </c>
      <c r="H71" s="4">
        <v>59.74</v>
      </c>
      <c r="I71" s="4"/>
      <c r="J71" s="4"/>
      <c r="K71" s="22"/>
      <c r="L71" s="22"/>
      <c r="M71" s="22"/>
      <c r="N71" s="22"/>
      <c r="O71" s="4"/>
    </row>
    <row r="72" spans="3:15">
      <c r="C72" s="1">
        <v>74</v>
      </c>
      <c r="D72" s="1"/>
      <c r="E72" s="4">
        <v>29.87</v>
      </c>
      <c r="F72" s="4">
        <v>32.96</v>
      </c>
      <c r="G72" s="4">
        <v>59.74</v>
      </c>
      <c r="H72" s="4">
        <v>63.86</v>
      </c>
      <c r="I72" s="4"/>
      <c r="J72" s="4"/>
      <c r="K72" s="22"/>
      <c r="L72" s="22"/>
      <c r="M72" s="22"/>
      <c r="N72" s="22"/>
      <c r="O72" s="4"/>
    </row>
    <row r="73" spans="3:15">
      <c r="C73" s="1">
        <v>75</v>
      </c>
      <c r="D73" s="1"/>
      <c r="E73" s="4">
        <v>29.87</v>
      </c>
      <c r="F73" s="4">
        <v>32.96</v>
      </c>
      <c r="G73" s="4">
        <v>59.74</v>
      </c>
      <c r="H73" s="4">
        <v>63.86</v>
      </c>
      <c r="I73" s="4"/>
      <c r="J73" s="4"/>
      <c r="K73" s="22"/>
      <c r="L73" s="22"/>
      <c r="M73" s="22"/>
      <c r="N73" s="22"/>
      <c r="O73" s="4"/>
    </row>
    <row r="74" spans="3:15">
      <c r="C74" s="1">
        <v>76</v>
      </c>
      <c r="D74" s="1"/>
      <c r="E74" s="4">
        <v>30.9</v>
      </c>
      <c r="F74" s="4">
        <v>33.99</v>
      </c>
      <c r="G74" s="4">
        <v>61.8</v>
      </c>
      <c r="H74" s="4">
        <v>65.92</v>
      </c>
      <c r="I74" s="4"/>
      <c r="J74" s="4"/>
      <c r="K74" s="22"/>
      <c r="L74" s="22"/>
      <c r="M74" s="22"/>
      <c r="N74" s="22"/>
      <c r="O74" s="4"/>
    </row>
    <row r="75" spans="3:15">
      <c r="C75" s="1">
        <v>77</v>
      </c>
      <c r="D75" s="1"/>
      <c r="E75" s="4">
        <v>32.96</v>
      </c>
      <c r="F75" s="4">
        <v>36.049999999999997</v>
      </c>
      <c r="G75" s="4">
        <v>65.92</v>
      </c>
      <c r="H75" s="4">
        <v>70.040000000000006</v>
      </c>
      <c r="I75" s="4"/>
      <c r="J75" s="4"/>
      <c r="K75" s="22"/>
      <c r="L75" s="22"/>
      <c r="M75" s="22"/>
      <c r="N75" s="22"/>
      <c r="O75" s="4"/>
    </row>
    <row r="76" spans="3:15">
      <c r="C76" s="1">
        <v>78</v>
      </c>
      <c r="D76" s="1"/>
      <c r="E76" s="4">
        <v>36.049999999999997</v>
      </c>
      <c r="F76" s="4">
        <v>39.14</v>
      </c>
      <c r="G76" s="4">
        <v>72.099999999999994</v>
      </c>
      <c r="H76" s="4">
        <v>76.22</v>
      </c>
      <c r="I76" s="4"/>
      <c r="J76" s="4"/>
      <c r="K76" s="22"/>
      <c r="L76" s="22"/>
      <c r="M76" s="22"/>
      <c r="N76" s="22"/>
      <c r="O76" s="4"/>
    </row>
    <row r="77" spans="3:15">
      <c r="C77" s="1">
        <v>79</v>
      </c>
      <c r="D77" s="1"/>
      <c r="E77" s="4">
        <v>38.11</v>
      </c>
      <c r="F77" s="4">
        <v>41.2</v>
      </c>
      <c r="G77" s="4">
        <v>76.22</v>
      </c>
      <c r="H77" s="4">
        <v>80.34</v>
      </c>
      <c r="I77" s="4"/>
      <c r="J77" s="4"/>
      <c r="K77" s="22"/>
      <c r="L77" s="22"/>
      <c r="M77" s="22"/>
      <c r="N77" s="22"/>
      <c r="O77" s="4"/>
    </row>
    <row r="78" spans="3:15">
      <c r="C78" s="1">
        <v>80</v>
      </c>
      <c r="D78" s="1"/>
      <c r="E78" s="4">
        <v>40.17</v>
      </c>
      <c r="F78" s="4">
        <v>43.26</v>
      </c>
      <c r="G78" s="4">
        <v>80.34</v>
      </c>
      <c r="H78" s="4">
        <v>84.46</v>
      </c>
      <c r="I78" s="4"/>
      <c r="J78" s="4"/>
      <c r="K78" s="22"/>
      <c r="L78" s="22"/>
      <c r="M78" s="22"/>
      <c r="N78" s="22"/>
      <c r="O78" s="4"/>
    </row>
    <row r="79" spans="3:15">
      <c r="C79" s="1">
        <v>81</v>
      </c>
      <c r="D79" s="1"/>
      <c r="E79" s="4">
        <v>43.26</v>
      </c>
      <c r="F79" s="4">
        <v>46.35</v>
      </c>
      <c r="G79" s="4">
        <v>86.52</v>
      </c>
      <c r="H79" s="4">
        <v>90.64</v>
      </c>
      <c r="I79" s="4"/>
      <c r="J79" s="4"/>
      <c r="K79" s="22"/>
      <c r="L79" s="22"/>
      <c r="M79" s="22"/>
      <c r="N79" s="22"/>
      <c r="O79" s="4"/>
    </row>
    <row r="80" spans="3:15">
      <c r="C80" s="1">
        <v>82</v>
      </c>
      <c r="D80" s="1"/>
      <c r="E80" s="4">
        <v>46.35</v>
      </c>
      <c r="F80" s="4">
        <v>49.44</v>
      </c>
      <c r="G80" s="4">
        <v>92.7</v>
      </c>
      <c r="H80" s="4">
        <v>96.82</v>
      </c>
      <c r="I80" s="4"/>
      <c r="J80" s="4"/>
      <c r="K80" s="22"/>
      <c r="L80" s="22"/>
      <c r="M80" s="22"/>
      <c r="N80" s="22"/>
      <c r="O80" s="4"/>
    </row>
    <row r="81" spans="3:15">
      <c r="C81" s="1">
        <v>83</v>
      </c>
      <c r="D81" s="1"/>
      <c r="E81" s="4">
        <v>48.41</v>
      </c>
      <c r="F81" s="4">
        <v>51.5</v>
      </c>
      <c r="G81" s="4">
        <v>96.82</v>
      </c>
      <c r="H81" s="4">
        <v>100.94</v>
      </c>
      <c r="I81" s="4"/>
      <c r="J81" s="4"/>
      <c r="K81" s="22"/>
      <c r="L81" s="22"/>
      <c r="M81" s="22"/>
      <c r="N81" s="22"/>
      <c r="O81" s="4"/>
    </row>
    <row r="82" spans="3:15">
      <c r="C82" s="1">
        <v>84</v>
      </c>
      <c r="D82" s="1"/>
      <c r="E82" s="4">
        <v>51.5</v>
      </c>
      <c r="F82" s="4">
        <v>54.59</v>
      </c>
      <c r="G82" s="4">
        <v>103</v>
      </c>
      <c r="H82" s="4">
        <v>107.12</v>
      </c>
      <c r="I82" s="4"/>
      <c r="J82" s="4"/>
      <c r="K82" s="22"/>
      <c r="L82" s="22"/>
      <c r="M82" s="22"/>
      <c r="N82" s="22"/>
      <c r="O82" s="4"/>
    </row>
    <row r="83" spans="3:15">
      <c r="C83" s="1">
        <v>85</v>
      </c>
      <c r="D83" s="1"/>
      <c r="E83" s="4">
        <v>53.56</v>
      </c>
      <c r="F83" s="4">
        <v>56.65</v>
      </c>
      <c r="G83" s="4">
        <v>107.12</v>
      </c>
      <c r="H83" s="4">
        <v>111.24</v>
      </c>
      <c r="I83" s="4"/>
      <c r="J83" s="4"/>
      <c r="K83" s="22"/>
      <c r="L83" s="22"/>
      <c r="M83" s="22"/>
      <c r="N83" s="22"/>
      <c r="O83" s="4"/>
    </row>
    <row r="84" spans="3:15">
      <c r="C84" s="1">
        <v>86</v>
      </c>
      <c r="D84" s="1"/>
      <c r="E84" s="4">
        <v>54.59</v>
      </c>
      <c r="F84" s="4">
        <v>57.68</v>
      </c>
      <c r="G84" s="4">
        <v>109.18</v>
      </c>
      <c r="H84" s="4">
        <v>113.3</v>
      </c>
      <c r="I84" s="4"/>
      <c r="J84" s="4"/>
      <c r="K84" s="22"/>
      <c r="L84" s="22"/>
      <c r="M84" s="22"/>
      <c r="N84" s="22"/>
      <c r="O84" s="4"/>
    </row>
    <row r="85" spans="3:15">
      <c r="C85" s="1">
        <v>87</v>
      </c>
      <c r="D85" s="1"/>
      <c r="E85" s="4">
        <v>55.62</v>
      </c>
      <c r="F85" s="4">
        <v>58.71</v>
      </c>
      <c r="G85" s="4">
        <v>111.24</v>
      </c>
      <c r="H85" s="4">
        <v>115.36</v>
      </c>
      <c r="I85" s="4"/>
      <c r="J85" s="4"/>
      <c r="K85" s="22"/>
      <c r="L85" s="22"/>
      <c r="M85" s="22"/>
      <c r="N85" s="22"/>
      <c r="O85" s="4"/>
    </row>
    <row r="86" spans="3:15">
      <c r="C86" s="1">
        <v>88</v>
      </c>
      <c r="D86" s="1"/>
      <c r="E86" s="4">
        <v>55.62</v>
      </c>
      <c r="F86" s="4">
        <v>58.71</v>
      </c>
      <c r="G86" s="4">
        <v>111.24</v>
      </c>
      <c r="H86" s="4">
        <v>115.36</v>
      </c>
      <c r="I86" s="4"/>
      <c r="J86" s="4"/>
      <c r="K86" s="22"/>
      <c r="L86" s="22"/>
      <c r="M86" s="22"/>
      <c r="N86" s="22"/>
      <c r="O86" s="4"/>
    </row>
    <row r="87" spans="3:15">
      <c r="C87" s="1">
        <v>89</v>
      </c>
      <c r="D87" s="1"/>
      <c r="E87" s="4">
        <v>55.62</v>
      </c>
      <c r="F87" s="4">
        <v>58.71</v>
      </c>
      <c r="G87" s="4">
        <v>111.24</v>
      </c>
      <c r="H87" s="4">
        <v>115.36</v>
      </c>
      <c r="I87" s="4"/>
      <c r="J87" s="4"/>
      <c r="K87" s="22"/>
      <c r="L87" s="22"/>
      <c r="M87" s="22"/>
      <c r="N87" s="22"/>
      <c r="O87" s="4"/>
    </row>
  </sheetData>
  <mergeCells count="1">
    <mergeCell ref="E10:H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96D1-2F42-42D8-AEDF-7762359AD96B}">
  <sheetPr codeName="Sheet8">
    <tabColor theme="9" tint="0.79998168889431442"/>
  </sheetPr>
  <dimension ref="B1:AB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28">
      <c r="B1" s="37"/>
    </row>
    <row r="2" spans="2:28">
      <c r="B2" s="37" t="s">
        <v>98</v>
      </c>
    </row>
    <row r="3" spans="2:28">
      <c r="B3" s="32"/>
    </row>
    <row r="4" spans="2:28">
      <c r="B4" s="30"/>
    </row>
    <row r="6" spans="2:28">
      <c r="B6" s="38" t="s">
        <v>128</v>
      </c>
      <c r="C6" s="5" t="s">
        <v>131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28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8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2:28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2:28">
      <c r="B10"/>
      <c r="C10" s="2"/>
      <c r="D10" s="2"/>
      <c r="E10" s="41" t="s">
        <v>18</v>
      </c>
      <c r="F10" s="42"/>
      <c r="G10" s="42"/>
      <c r="H10" s="42"/>
      <c r="I10" s="42"/>
      <c r="J10" s="42"/>
      <c r="K10" s="41" t="s">
        <v>18</v>
      </c>
      <c r="L10" s="42"/>
      <c r="M10" s="42"/>
      <c r="N10" s="42"/>
      <c r="O10" s="42"/>
      <c r="P10" s="42"/>
      <c r="Q10" s="41" t="s">
        <v>18</v>
      </c>
      <c r="R10" s="42"/>
      <c r="S10" s="42"/>
      <c r="T10" s="42"/>
      <c r="U10" s="42"/>
      <c r="V10" s="42"/>
      <c r="W10" s="41" t="s">
        <v>18</v>
      </c>
      <c r="X10" s="42"/>
      <c r="Y10" s="42"/>
      <c r="Z10" s="42"/>
      <c r="AA10" s="42"/>
      <c r="AB10" s="42"/>
    </row>
    <row r="11" spans="2:28">
      <c r="C11" t="s">
        <v>18</v>
      </c>
      <c r="E11" s="6" t="s">
        <v>19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6" t="s">
        <v>35</v>
      </c>
      <c r="L11" s="6" t="s">
        <v>35</v>
      </c>
      <c r="M11" s="6" t="s">
        <v>35</v>
      </c>
      <c r="N11" s="6" t="s">
        <v>35</v>
      </c>
      <c r="O11" s="6" t="s">
        <v>35</v>
      </c>
      <c r="P11" s="6" t="s">
        <v>35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33</v>
      </c>
      <c r="X11" s="6" t="s">
        <v>33</v>
      </c>
      <c r="Y11" s="6" t="s">
        <v>33</v>
      </c>
      <c r="Z11" s="6" t="s">
        <v>33</v>
      </c>
      <c r="AA11" s="6" t="s">
        <v>33</v>
      </c>
      <c r="AB11" s="6" t="s">
        <v>33</v>
      </c>
    </row>
    <row r="12" spans="2:28">
      <c r="C12" t="s">
        <v>14</v>
      </c>
      <c r="E12" s="1">
        <v>3</v>
      </c>
      <c r="F12" s="1">
        <v>5</v>
      </c>
      <c r="G12" s="1">
        <v>7</v>
      </c>
      <c r="H12" s="1">
        <v>10</v>
      </c>
      <c r="I12" s="1">
        <v>20</v>
      </c>
      <c r="J12" s="1">
        <v>31</v>
      </c>
      <c r="K12" s="1">
        <v>3</v>
      </c>
      <c r="L12" s="1">
        <v>5</v>
      </c>
      <c r="M12" s="1">
        <v>7</v>
      </c>
      <c r="N12" s="1">
        <v>10</v>
      </c>
      <c r="O12" s="1">
        <v>20</v>
      </c>
      <c r="P12" s="1">
        <v>31</v>
      </c>
      <c r="Q12" s="1">
        <v>3</v>
      </c>
      <c r="R12" s="1">
        <v>5</v>
      </c>
      <c r="S12" s="1">
        <v>7</v>
      </c>
      <c r="T12" s="1">
        <v>10</v>
      </c>
      <c r="U12" s="1">
        <v>20</v>
      </c>
      <c r="V12" s="1">
        <v>31</v>
      </c>
      <c r="W12" s="1">
        <v>3</v>
      </c>
      <c r="X12" s="1">
        <v>5</v>
      </c>
      <c r="Y12" s="1">
        <v>7</v>
      </c>
      <c r="Z12" s="1">
        <v>10</v>
      </c>
      <c r="AA12" s="1">
        <v>20</v>
      </c>
      <c r="AB12" s="1">
        <v>31</v>
      </c>
    </row>
    <row r="13" spans="2:28">
      <c r="C13" t="s">
        <v>15</v>
      </c>
      <c r="E13" s="1" t="s">
        <v>132</v>
      </c>
      <c r="F13" s="1" t="s">
        <v>132</v>
      </c>
      <c r="G13" s="1" t="s">
        <v>132</v>
      </c>
      <c r="H13" s="1" t="s">
        <v>132</v>
      </c>
      <c r="I13" s="1" t="s">
        <v>132</v>
      </c>
      <c r="J13" s="1" t="s">
        <v>132</v>
      </c>
      <c r="K13" s="1" t="s">
        <v>132</v>
      </c>
      <c r="L13" s="1" t="s">
        <v>132</v>
      </c>
      <c r="M13" s="1" t="s">
        <v>132</v>
      </c>
      <c r="N13" s="1" t="s">
        <v>132</v>
      </c>
      <c r="O13" s="1" t="s">
        <v>132</v>
      </c>
      <c r="P13" s="1" t="s">
        <v>132</v>
      </c>
      <c r="Q13" s="1" t="s">
        <v>132</v>
      </c>
      <c r="R13" s="1" t="s">
        <v>132</v>
      </c>
      <c r="S13" s="1" t="s">
        <v>132</v>
      </c>
      <c r="T13" s="1" t="s">
        <v>132</v>
      </c>
      <c r="U13" s="1" t="s">
        <v>132</v>
      </c>
      <c r="V13" s="1" t="s">
        <v>132</v>
      </c>
      <c r="W13" s="1" t="s">
        <v>132</v>
      </c>
      <c r="X13" s="1" t="s">
        <v>132</v>
      </c>
      <c r="Y13" s="1" t="s">
        <v>132</v>
      </c>
      <c r="Z13" s="1" t="s">
        <v>132</v>
      </c>
      <c r="AA13" s="1" t="s">
        <v>132</v>
      </c>
      <c r="AB13" s="1" t="s">
        <v>132</v>
      </c>
    </row>
    <row r="14" spans="2:28">
      <c r="C14" s="1" t="s">
        <v>17</v>
      </c>
      <c r="D14" s="1"/>
    </row>
    <row r="15" spans="2:28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>
      <c r="C16" s="1">
        <v>18</v>
      </c>
      <c r="D16" s="1"/>
      <c r="E16" s="4">
        <v>21</v>
      </c>
      <c r="F16" s="4">
        <v>25</v>
      </c>
      <c r="G16" s="4">
        <v>27.5</v>
      </c>
      <c r="H16" s="4">
        <v>30</v>
      </c>
      <c r="I16" s="4">
        <v>31.5</v>
      </c>
      <c r="J16" s="4">
        <v>33.5</v>
      </c>
      <c r="K16" s="4">
        <v>32.25</v>
      </c>
      <c r="L16" s="4">
        <v>37.75</v>
      </c>
      <c r="M16" s="4">
        <v>41.75</v>
      </c>
      <c r="N16" s="4">
        <v>45.75</v>
      </c>
      <c r="O16" s="4">
        <v>51</v>
      </c>
      <c r="P16" s="4">
        <v>53.75</v>
      </c>
      <c r="Q16" s="4">
        <v>42</v>
      </c>
      <c r="R16" s="4">
        <v>50</v>
      </c>
      <c r="S16" s="4">
        <v>55</v>
      </c>
      <c r="T16" s="4">
        <v>60</v>
      </c>
      <c r="U16" s="4">
        <v>63</v>
      </c>
      <c r="V16" s="4">
        <v>67</v>
      </c>
      <c r="W16" s="4">
        <v>57</v>
      </c>
      <c r="X16" s="4">
        <v>67</v>
      </c>
      <c r="Y16" s="4">
        <v>74</v>
      </c>
      <c r="Z16" s="4">
        <v>81</v>
      </c>
      <c r="AA16" s="4">
        <v>89</v>
      </c>
      <c r="AB16" s="4">
        <v>94</v>
      </c>
    </row>
    <row r="17" spans="3:28">
      <c r="C17" s="1">
        <v>19</v>
      </c>
      <c r="D17" s="1"/>
      <c r="E17" s="4">
        <v>21</v>
      </c>
      <c r="F17" s="4">
        <v>25</v>
      </c>
      <c r="G17" s="4">
        <v>27.5</v>
      </c>
      <c r="H17" s="4">
        <v>30</v>
      </c>
      <c r="I17" s="4">
        <v>31.5</v>
      </c>
      <c r="J17" s="4">
        <v>33.5</v>
      </c>
      <c r="K17" s="4">
        <v>32.25</v>
      </c>
      <c r="L17" s="4">
        <v>37.75</v>
      </c>
      <c r="M17" s="4">
        <v>41.75</v>
      </c>
      <c r="N17" s="4">
        <v>45.75</v>
      </c>
      <c r="O17" s="4">
        <v>51</v>
      </c>
      <c r="P17" s="4">
        <v>53.75</v>
      </c>
      <c r="Q17" s="4">
        <v>42</v>
      </c>
      <c r="R17" s="4">
        <v>50</v>
      </c>
      <c r="S17" s="4">
        <v>55</v>
      </c>
      <c r="T17" s="4">
        <v>60</v>
      </c>
      <c r="U17" s="4">
        <v>63</v>
      </c>
      <c r="V17" s="4">
        <v>67</v>
      </c>
      <c r="W17" s="4">
        <v>57</v>
      </c>
      <c r="X17" s="4">
        <v>67</v>
      </c>
      <c r="Y17" s="4">
        <v>74</v>
      </c>
      <c r="Z17" s="4">
        <v>81</v>
      </c>
      <c r="AA17" s="4">
        <v>89</v>
      </c>
      <c r="AB17" s="4">
        <v>94</v>
      </c>
    </row>
    <row r="18" spans="3:28">
      <c r="C18" s="1">
        <v>20</v>
      </c>
      <c r="D18" s="1"/>
      <c r="E18" s="4">
        <v>21</v>
      </c>
      <c r="F18" s="4">
        <v>25</v>
      </c>
      <c r="G18" s="4">
        <v>27.5</v>
      </c>
      <c r="H18" s="4">
        <v>30</v>
      </c>
      <c r="I18" s="4">
        <v>31.5</v>
      </c>
      <c r="J18" s="4">
        <v>33.5</v>
      </c>
      <c r="K18" s="4">
        <v>32.25</v>
      </c>
      <c r="L18" s="4">
        <v>37.75</v>
      </c>
      <c r="M18" s="4">
        <v>41.75</v>
      </c>
      <c r="N18" s="4">
        <v>45.75</v>
      </c>
      <c r="O18" s="4">
        <v>51</v>
      </c>
      <c r="P18" s="4">
        <v>53.75</v>
      </c>
      <c r="Q18" s="4">
        <v>42</v>
      </c>
      <c r="R18" s="4">
        <v>50</v>
      </c>
      <c r="S18" s="4">
        <v>55</v>
      </c>
      <c r="T18" s="4">
        <v>60</v>
      </c>
      <c r="U18" s="4">
        <v>63</v>
      </c>
      <c r="V18" s="4">
        <v>67</v>
      </c>
      <c r="W18" s="4">
        <v>57</v>
      </c>
      <c r="X18" s="4">
        <v>67</v>
      </c>
      <c r="Y18" s="4">
        <v>74</v>
      </c>
      <c r="Z18" s="4">
        <v>81</v>
      </c>
      <c r="AA18" s="4">
        <v>89</v>
      </c>
      <c r="AB18" s="4">
        <v>94</v>
      </c>
    </row>
    <row r="19" spans="3:28">
      <c r="C19" s="1">
        <v>21</v>
      </c>
      <c r="D19" s="1"/>
      <c r="E19" s="4">
        <v>21</v>
      </c>
      <c r="F19" s="4">
        <v>25</v>
      </c>
      <c r="G19" s="4">
        <v>27.5</v>
      </c>
      <c r="H19" s="4">
        <v>30</v>
      </c>
      <c r="I19" s="4">
        <v>31.5</v>
      </c>
      <c r="J19" s="4">
        <v>33.5</v>
      </c>
      <c r="K19" s="4">
        <v>32.25</v>
      </c>
      <c r="L19" s="4">
        <v>37.75</v>
      </c>
      <c r="M19" s="4">
        <v>41.75</v>
      </c>
      <c r="N19" s="4">
        <v>45.75</v>
      </c>
      <c r="O19" s="4">
        <v>51</v>
      </c>
      <c r="P19" s="4">
        <v>53.75</v>
      </c>
      <c r="Q19" s="4">
        <v>42</v>
      </c>
      <c r="R19" s="4">
        <v>50</v>
      </c>
      <c r="S19" s="4">
        <v>55</v>
      </c>
      <c r="T19" s="4">
        <v>60</v>
      </c>
      <c r="U19" s="4">
        <v>63</v>
      </c>
      <c r="V19" s="4">
        <v>67</v>
      </c>
      <c r="W19" s="4">
        <v>57</v>
      </c>
      <c r="X19" s="4">
        <v>67</v>
      </c>
      <c r="Y19" s="4">
        <v>74</v>
      </c>
      <c r="Z19" s="4">
        <v>81</v>
      </c>
      <c r="AA19" s="4">
        <v>89</v>
      </c>
      <c r="AB19" s="4">
        <v>94</v>
      </c>
    </row>
    <row r="20" spans="3:28">
      <c r="C20" s="1">
        <v>22</v>
      </c>
      <c r="D20" s="1"/>
      <c r="E20" s="4">
        <v>21</v>
      </c>
      <c r="F20" s="4">
        <v>25</v>
      </c>
      <c r="G20" s="4">
        <v>27.5</v>
      </c>
      <c r="H20" s="4">
        <v>30</v>
      </c>
      <c r="I20" s="4">
        <v>31.5</v>
      </c>
      <c r="J20" s="4">
        <v>33.5</v>
      </c>
      <c r="K20" s="4">
        <v>32.25</v>
      </c>
      <c r="L20" s="4">
        <v>37.75</v>
      </c>
      <c r="M20" s="4">
        <v>41.75</v>
      </c>
      <c r="N20" s="4">
        <v>45.75</v>
      </c>
      <c r="O20" s="4">
        <v>51</v>
      </c>
      <c r="P20" s="4">
        <v>53.75</v>
      </c>
      <c r="Q20" s="4">
        <v>42</v>
      </c>
      <c r="R20" s="4">
        <v>50</v>
      </c>
      <c r="S20" s="4">
        <v>55</v>
      </c>
      <c r="T20" s="4">
        <v>60</v>
      </c>
      <c r="U20" s="4">
        <v>63</v>
      </c>
      <c r="V20" s="4">
        <v>67</v>
      </c>
      <c r="W20" s="4">
        <v>57</v>
      </c>
      <c r="X20" s="4">
        <v>67</v>
      </c>
      <c r="Y20" s="4">
        <v>74</v>
      </c>
      <c r="Z20" s="4">
        <v>81</v>
      </c>
      <c r="AA20" s="4">
        <v>89</v>
      </c>
      <c r="AB20" s="4">
        <v>94</v>
      </c>
    </row>
    <row r="21" spans="3:28">
      <c r="C21" s="1">
        <v>23</v>
      </c>
      <c r="D21" s="1"/>
      <c r="E21" s="4">
        <v>21</v>
      </c>
      <c r="F21" s="4">
        <v>25</v>
      </c>
      <c r="G21" s="4">
        <v>27.5</v>
      </c>
      <c r="H21" s="4">
        <v>30</v>
      </c>
      <c r="I21" s="4">
        <v>31.5</v>
      </c>
      <c r="J21" s="4">
        <v>33.5</v>
      </c>
      <c r="K21" s="4">
        <v>32.25</v>
      </c>
      <c r="L21" s="4">
        <v>37.75</v>
      </c>
      <c r="M21" s="4">
        <v>41.75</v>
      </c>
      <c r="N21" s="4">
        <v>45.75</v>
      </c>
      <c r="O21" s="4">
        <v>51</v>
      </c>
      <c r="P21" s="4">
        <v>53.75</v>
      </c>
      <c r="Q21" s="4">
        <v>42</v>
      </c>
      <c r="R21" s="4">
        <v>50</v>
      </c>
      <c r="S21" s="4">
        <v>55</v>
      </c>
      <c r="T21" s="4">
        <v>60</v>
      </c>
      <c r="U21" s="4">
        <v>63</v>
      </c>
      <c r="V21" s="4">
        <v>67</v>
      </c>
      <c r="W21" s="4">
        <v>57</v>
      </c>
      <c r="X21" s="4">
        <v>67</v>
      </c>
      <c r="Y21" s="4">
        <v>74</v>
      </c>
      <c r="Z21" s="4">
        <v>81</v>
      </c>
      <c r="AA21" s="4">
        <v>89</v>
      </c>
      <c r="AB21" s="4">
        <v>94</v>
      </c>
    </row>
    <row r="22" spans="3:28">
      <c r="C22" s="1">
        <v>24</v>
      </c>
      <c r="D22" s="1"/>
      <c r="E22" s="4">
        <v>21</v>
      </c>
      <c r="F22" s="4">
        <v>25</v>
      </c>
      <c r="G22" s="4">
        <v>27.5</v>
      </c>
      <c r="H22" s="4">
        <v>30</v>
      </c>
      <c r="I22" s="4">
        <v>31.5</v>
      </c>
      <c r="J22" s="4">
        <v>33.5</v>
      </c>
      <c r="K22" s="4">
        <v>32.25</v>
      </c>
      <c r="L22" s="4">
        <v>37.75</v>
      </c>
      <c r="M22" s="4">
        <v>41.75</v>
      </c>
      <c r="N22" s="4">
        <v>45.75</v>
      </c>
      <c r="O22" s="4">
        <v>51</v>
      </c>
      <c r="P22" s="4">
        <v>53.75</v>
      </c>
      <c r="Q22" s="4">
        <v>42</v>
      </c>
      <c r="R22" s="4">
        <v>50</v>
      </c>
      <c r="S22" s="4">
        <v>55</v>
      </c>
      <c r="T22" s="4">
        <v>60</v>
      </c>
      <c r="U22" s="4">
        <v>63</v>
      </c>
      <c r="V22" s="4">
        <v>67</v>
      </c>
      <c r="W22" s="4">
        <v>57</v>
      </c>
      <c r="X22" s="4">
        <v>67</v>
      </c>
      <c r="Y22" s="4">
        <v>74</v>
      </c>
      <c r="Z22" s="4">
        <v>81</v>
      </c>
      <c r="AA22" s="4">
        <v>89</v>
      </c>
      <c r="AB22" s="4">
        <v>94</v>
      </c>
    </row>
    <row r="23" spans="3:28">
      <c r="C23" s="1">
        <v>25</v>
      </c>
      <c r="D23" s="1"/>
      <c r="E23" s="4">
        <v>21</v>
      </c>
      <c r="F23" s="4">
        <v>25</v>
      </c>
      <c r="G23" s="4">
        <v>27.5</v>
      </c>
      <c r="H23" s="4">
        <v>30</v>
      </c>
      <c r="I23" s="4">
        <v>31.5</v>
      </c>
      <c r="J23" s="4">
        <v>33.5</v>
      </c>
      <c r="K23" s="4">
        <v>32.25</v>
      </c>
      <c r="L23" s="4">
        <v>37.75</v>
      </c>
      <c r="M23" s="4">
        <v>41.75</v>
      </c>
      <c r="N23" s="4">
        <v>45.75</v>
      </c>
      <c r="O23" s="4">
        <v>51</v>
      </c>
      <c r="P23" s="4">
        <v>53.75</v>
      </c>
      <c r="Q23" s="4">
        <v>42</v>
      </c>
      <c r="R23" s="4">
        <v>50</v>
      </c>
      <c r="S23" s="4">
        <v>55</v>
      </c>
      <c r="T23" s="4">
        <v>60</v>
      </c>
      <c r="U23" s="4">
        <v>63</v>
      </c>
      <c r="V23" s="4">
        <v>67</v>
      </c>
      <c r="W23" s="4">
        <v>57</v>
      </c>
      <c r="X23" s="4">
        <v>67</v>
      </c>
      <c r="Y23" s="4">
        <v>74</v>
      </c>
      <c r="Z23" s="4">
        <v>81</v>
      </c>
      <c r="AA23" s="4">
        <v>89</v>
      </c>
      <c r="AB23" s="4">
        <v>94</v>
      </c>
    </row>
    <row r="24" spans="3:28">
      <c r="C24" s="1">
        <v>26</v>
      </c>
      <c r="D24" s="1"/>
      <c r="E24" s="4">
        <v>21</v>
      </c>
      <c r="F24" s="4">
        <v>25</v>
      </c>
      <c r="G24" s="4">
        <v>27.5</v>
      </c>
      <c r="H24" s="4">
        <v>30</v>
      </c>
      <c r="I24" s="4">
        <v>31.5</v>
      </c>
      <c r="J24" s="4">
        <v>33.5</v>
      </c>
      <c r="K24" s="4">
        <v>32.25</v>
      </c>
      <c r="L24" s="4">
        <v>37.75</v>
      </c>
      <c r="M24" s="4">
        <v>41.75</v>
      </c>
      <c r="N24" s="4">
        <v>45.75</v>
      </c>
      <c r="O24" s="4">
        <v>51</v>
      </c>
      <c r="P24" s="4">
        <v>53.75</v>
      </c>
      <c r="Q24" s="4">
        <v>42</v>
      </c>
      <c r="R24" s="4">
        <v>50</v>
      </c>
      <c r="S24" s="4">
        <v>55</v>
      </c>
      <c r="T24" s="4">
        <v>60</v>
      </c>
      <c r="U24" s="4">
        <v>63</v>
      </c>
      <c r="V24" s="4">
        <v>67</v>
      </c>
      <c r="W24" s="4">
        <v>57</v>
      </c>
      <c r="X24" s="4">
        <v>67</v>
      </c>
      <c r="Y24" s="4">
        <v>74</v>
      </c>
      <c r="Z24" s="4">
        <v>81</v>
      </c>
      <c r="AA24" s="4">
        <v>89</v>
      </c>
      <c r="AB24" s="4">
        <v>94</v>
      </c>
    </row>
    <row r="25" spans="3:28">
      <c r="C25" s="1">
        <v>27</v>
      </c>
      <c r="D25" s="1"/>
      <c r="E25" s="4">
        <v>21</v>
      </c>
      <c r="F25" s="4">
        <v>25</v>
      </c>
      <c r="G25" s="4">
        <v>27.5</v>
      </c>
      <c r="H25" s="4">
        <v>30</v>
      </c>
      <c r="I25" s="4">
        <v>31.5</v>
      </c>
      <c r="J25" s="4">
        <v>33.5</v>
      </c>
      <c r="K25" s="4">
        <v>32.25</v>
      </c>
      <c r="L25" s="4">
        <v>37.75</v>
      </c>
      <c r="M25" s="4">
        <v>41.75</v>
      </c>
      <c r="N25" s="4">
        <v>45.75</v>
      </c>
      <c r="O25" s="4">
        <v>51</v>
      </c>
      <c r="P25" s="4">
        <v>53.75</v>
      </c>
      <c r="Q25" s="4">
        <v>42</v>
      </c>
      <c r="R25" s="4">
        <v>50</v>
      </c>
      <c r="S25" s="4">
        <v>55</v>
      </c>
      <c r="T25" s="4">
        <v>60</v>
      </c>
      <c r="U25" s="4">
        <v>63</v>
      </c>
      <c r="V25" s="4">
        <v>67</v>
      </c>
      <c r="W25" s="4">
        <v>57</v>
      </c>
      <c r="X25" s="4">
        <v>67</v>
      </c>
      <c r="Y25" s="4">
        <v>74</v>
      </c>
      <c r="Z25" s="4">
        <v>81</v>
      </c>
      <c r="AA25" s="4">
        <v>89</v>
      </c>
      <c r="AB25" s="4">
        <v>94</v>
      </c>
    </row>
    <row r="26" spans="3:28">
      <c r="C26" s="1">
        <v>28</v>
      </c>
      <c r="D26" s="1"/>
      <c r="E26" s="4">
        <v>21</v>
      </c>
      <c r="F26" s="4">
        <v>25</v>
      </c>
      <c r="G26" s="4">
        <v>27.5</v>
      </c>
      <c r="H26" s="4">
        <v>30</v>
      </c>
      <c r="I26" s="4">
        <v>31.5</v>
      </c>
      <c r="J26" s="4">
        <v>33.5</v>
      </c>
      <c r="K26" s="4">
        <v>32.25</v>
      </c>
      <c r="L26" s="4">
        <v>37.75</v>
      </c>
      <c r="M26" s="4">
        <v>41.75</v>
      </c>
      <c r="N26" s="4">
        <v>45.75</v>
      </c>
      <c r="O26" s="4">
        <v>51</v>
      </c>
      <c r="P26" s="4">
        <v>53.75</v>
      </c>
      <c r="Q26" s="4">
        <v>42</v>
      </c>
      <c r="R26" s="4">
        <v>50</v>
      </c>
      <c r="S26" s="4">
        <v>55</v>
      </c>
      <c r="T26" s="4">
        <v>60</v>
      </c>
      <c r="U26" s="4">
        <v>63</v>
      </c>
      <c r="V26" s="4">
        <v>67</v>
      </c>
      <c r="W26" s="4">
        <v>57</v>
      </c>
      <c r="X26" s="4">
        <v>67</v>
      </c>
      <c r="Y26" s="4">
        <v>74</v>
      </c>
      <c r="Z26" s="4">
        <v>81</v>
      </c>
      <c r="AA26" s="4">
        <v>89</v>
      </c>
      <c r="AB26" s="4">
        <v>94</v>
      </c>
    </row>
    <row r="27" spans="3:28">
      <c r="C27" s="1">
        <v>29</v>
      </c>
      <c r="D27" s="1"/>
      <c r="E27" s="4">
        <v>21</v>
      </c>
      <c r="F27" s="4">
        <v>25</v>
      </c>
      <c r="G27" s="4">
        <v>27.5</v>
      </c>
      <c r="H27" s="4">
        <v>30</v>
      </c>
      <c r="I27" s="4">
        <v>31.5</v>
      </c>
      <c r="J27" s="4">
        <v>33.5</v>
      </c>
      <c r="K27" s="4">
        <v>32.25</v>
      </c>
      <c r="L27" s="4">
        <v>37.75</v>
      </c>
      <c r="M27" s="4">
        <v>41.75</v>
      </c>
      <c r="N27" s="4">
        <v>45.75</v>
      </c>
      <c r="O27" s="4">
        <v>51</v>
      </c>
      <c r="P27" s="4">
        <v>53.75</v>
      </c>
      <c r="Q27" s="4">
        <v>42</v>
      </c>
      <c r="R27" s="4">
        <v>50</v>
      </c>
      <c r="S27" s="4">
        <v>55</v>
      </c>
      <c r="T27" s="4">
        <v>60</v>
      </c>
      <c r="U27" s="4">
        <v>63</v>
      </c>
      <c r="V27" s="4">
        <v>67</v>
      </c>
      <c r="W27" s="4">
        <v>57</v>
      </c>
      <c r="X27" s="4">
        <v>67</v>
      </c>
      <c r="Y27" s="4">
        <v>74</v>
      </c>
      <c r="Z27" s="4">
        <v>81</v>
      </c>
      <c r="AA27" s="4">
        <v>89</v>
      </c>
      <c r="AB27" s="4">
        <v>94</v>
      </c>
    </row>
    <row r="28" spans="3:28">
      <c r="C28" s="1">
        <v>30</v>
      </c>
      <c r="D28" s="1"/>
      <c r="E28" s="4">
        <v>21</v>
      </c>
      <c r="F28" s="4">
        <v>25</v>
      </c>
      <c r="G28" s="4">
        <v>27.5</v>
      </c>
      <c r="H28" s="4">
        <v>30</v>
      </c>
      <c r="I28" s="4">
        <v>31.5</v>
      </c>
      <c r="J28" s="4">
        <v>33.5</v>
      </c>
      <c r="K28" s="4">
        <v>32.25</v>
      </c>
      <c r="L28" s="4">
        <v>37.75</v>
      </c>
      <c r="M28" s="4">
        <v>41.75</v>
      </c>
      <c r="N28" s="4">
        <v>45.75</v>
      </c>
      <c r="O28" s="4">
        <v>51</v>
      </c>
      <c r="P28" s="4">
        <v>53.75</v>
      </c>
      <c r="Q28" s="4">
        <v>42</v>
      </c>
      <c r="R28" s="4">
        <v>50</v>
      </c>
      <c r="S28" s="4">
        <v>55</v>
      </c>
      <c r="T28" s="4">
        <v>60</v>
      </c>
      <c r="U28" s="4">
        <v>63</v>
      </c>
      <c r="V28" s="4">
        <v>67</v>
      </c>
      <c r="W28" s="4">
        <v>57</v>
      </c>
      <c r="X28" s="4">
        <v>67</v>
      </c>
      <c r="Y28" s="4">
        <v>74</v>
      </c>
      <c r="Z28" s="4">
        <v>81</v>
      </c>
      <c r="AA28" s="4">
        <v>89</v>
      </c>
      <c r="AB28" s="4">
        <v>94</v>
      </c>
    </row>
    <row r="29" spans="3:28">
      <c r="C29" s="1">
        <v>31</v>
      </c>
      <c r="D29" s="1"/>
      <c r="E29" s="4">
        <v>21</v>
      </c>
      <c r="F29" s="4">
        <v>25</v>
      </c>
      <c r="G29" s="4">
        <v>27.5</v>
      </c>
      <c r="H29" s="4">
        <v>30</v>
      </c>
      <c r="I29" s="4">
        <v>31.5</v>
      </c>
      <c r="J29" s="4">
        <v>33.5</v>
      </c>
      <c r="K29" s="4">
        <v>32.25</v>
      </c>
      <c r="L29" s="4">
        <v>37.75</v>
      </c>
      <c r="M29" s="4">
        <v>41.75</v>
      </c>
      <c r="N29" s="4">
        <v>45.75</v>
      </c>
      <c r="O29" s="4">
        <v>51</v>
      </c>
      <c r="P29" s="4">
        <v>53.75</v>
      </c>
      <c r="Q29" s="4">
        <v>42</v>
      </c>
      <c r="R29" s="4">
        <v>50</v>
      </c>
      <c r="S29" s="4">
        <v>55</v>
      </c>
      <c r="T29" s="4">
        <v>60</v>
      </c>
      <c r="U29" s="4">
        <v>63</v>
      </c>
      <c r="V29" s="4">
        <v>67</v>
      </c>
      <c r="W29" s="4">
        <v>57</v>
      </c>
      <c r="X29" s="4">
        <v>67</v>
      </c>
      <c r="Y29" s="4">
        <v>74</v>
      </c>
      <c r="Z29" s="4">
        <v>81</v>
      </c>
      <c r="AA29" s="4">
        <v>89</v>
      </c>
      <c r="AB29" s="4">
        <v>94</v>
      </c>
    </row>
    <row r="30" spans="3:28">
      <c r="C30" s="1">
        <v>32</v>
      </c>
      <c r="D30" s="1"/>
      <c r="E30" s="4">
        <v>21</v>
      </c>
      <c r="F30" s="4">
        <v>25</v>
      </c>
      <c r="G30" s="4">
        <v>27.5</v>
      </c>
      <c r="H30" s="4">
        <v>30</v>
      </c>
      <c r="I30" s="4">
        <v>31.5</v>
      </c>
      <c r="J30" s="4">
        <v>33.5</v>
      </c>
      <c r="K30" s="4">
        <v>32.25</v>
      </c>
      <c r="L30" s="4">
        <v>37.75</v>
      </c>
      <c r="M30" s="4">
        <v>41.75</v>
      </c>
      <c r="N30" s="4">
        <v>45.75</v>
      </c>
      <c r="O30" s="4">
        <v>51</v>
      </c>
      <c r="P30" s="4">
        <v>53.75</v>
      </c>
      <c r="Q30" s="4">
        <v>42</v>
      </c>
      <c r="R30" s="4">
        <v>50</v>
      </c>
      <c r="S30" s="4">
        <v>55</v>
      </c>
      <c r="T30" s="4">
        <v>60</v>
      </c>
      <c r="U30" s="4">
        <v>63</v>
      </c>
      <c r="V30" s="4">
        <v>67</v>
      </c>
      <c r="W30" s="4">
        <v>57</v>
      </c>
      <c r="X30" s="4">
        <v>67</v>
      </c>
      <c r="Y30" s="4">
        <v>74</v>
      </c>
      <c r="Z30" s="4">
        <v>81</v>
      </c>
      <c r="AA30" s="4">
        <v>89</v>
      </c>
      <c r="AB30" s="4">
        <v>94</v>
      </c>
    </row>
    <row r="31" spans="3:28">
      <c r="C31" s="1">
        <v>33</v>
      </c>
      <c r="D31" s="1"/>
      <c r="E31" s="4">
        <v>21</v>
      </c>
      <c r="F31" s="4">
        <v>25</v>
      </c>
      <c r="G31" s="4">
        <v>27.5</v>
      </c>
      <c r="H31" s="4">
        <v>30</v>
      </c>
      <c r="I31" s="4">
        <v>31.5</v>
      </c>
      <c r="J31" s="4">
        <v>33.5</v>
      </c>
      <c r="K31" s="4">
        <v>32.25</v>
      </c>
      <c r="L31" s="4">
        <v>37.75</v>
      </c>
      <c r="M31" s="4">
        <v>41.75</v>
      </c>
      <c r="N31" s="4">
        <v>45.75</v>
      </c>
      <c r="O31" s="4">
        <v>51</v>
      </c>
      <c r="P31" s="4">
        <v>53.75</v>
      </c>
      <c r="Q31" s="4">
        <v>42</v>
      </c>
      <c r="R31" s="4">
        <v>50</v>
      </c>
      <c r="S31" s="4">
        <v>55</v>
      </c>
      <c r="T31" s="4">
        <v>60</v>
      </c>
      <c r="U31" s="4">
        <v>63</v>
      </c>
      <c r="V31" s="4">
        <v>67</v>
      </c>
      <c r="W31" s="4">
        <v>57</v>
      </c>
      <c r="X31" s="4">
        <v>67</v>
      </c>
      <c r="Y31" s="4">
        <v>74</v>
      </c>
      <c r="Z31" s="4">
        <v>81</v>
      </c>
      <c r="AA31" s="4">
        <v>89</v>
      </c>
      <c r="AB31" s="4">
        <v>94</v>
      </c>
    </row>
    <row r="32" spans="3:28">
      <c r="C32" s="1">
        <v>34</v>
      </c>
      <c r="D32" s="1"/>
      <c r="E32" s="4">
        <v>21</v>
      </c>
      <c r="F32" s="4">
        <v>25</v>
      </c>
      <c r="G32" s="4">
        <v>27.5</v>
      </c>
      <c r="H32" s="4">
        <v>30</v>
      </c>
      <c r="I32" s="4">
        <v>31.5</v>
      </c>
      <c r="J32" s="4">
        <v>33.5</v>
      </c>
      <c r="K32" s="4">
        <v>32.25</v>
      </c>
      <c r="L32" s="4">
        <v>37.75</v>
      </c>
      <c r="M32" s="4">
        <v>41.75</v>
      </c>
      <c r="N32" s="4">
        <v>45.75</v>
      </c>
      <c r="O32" s="4">
        <v>51</v>
      </c>
      <c r="P32" s="4">
        <v>53.75</v>
      </c>
      <c r="Q32" s="4">
        <v>42</v>
      </c>
      <c r="R32" s="4">
        <v>50</v>
      </c>
      <c r="S32" s="4">
        <v>55</v>
      </c>
      <c r="T32" s="4">
        <v>60</v>
      </c>
      <c r="U32" s="4">
        <v>63</v>
      </c>
      <c r="V32" s="4">
        <v>67</v>
      </c>
      <c r="W32" s="4">
        <v>57</v>
      </c>
      <c r="X32" s="4">
        <v>67</v>
      </c>
      <c r="Y32" s="4">
        <v>74</v>
      </c>
      <c r="Z32" s="4">
        <v>81</v>
      </c>
      <c r="AA32" s="4">
        <v>89</v>
      </c>
      <c r="AB32" s="4">
        <v>94</v>
      </c>
    </row>
    <row r="33" spans="3:28">
      <c r="C33" s="1">
        <v>35</v>
      </c>
      <c r="D33" s="1"/>
      <c r="E33" s="4">
        <v>21</v>
      </c>
      <c r="F33" s="4">
        <v>25</v>
      </c>
      <c r="G33" s="4">
        <v>27.5</v>
      </c>
      <c r="H33" s="4">
        <v>30</v>
      </c>
      <c r="I33" s="4">
        <v>31.5</v>
      </c>
      <c r="J33" s="4">
        <v>33.5</v>
      </c>
      <c r="K33" s="4">
        <v>32.25</v>
      </c>
      <c r="L33" s="4">
        <v>37.75</v>
      </c>
      <c r="M33" s="4">
        <v>41.75</v>
      </c>
      <c r="N33" s="4">
        <v>45.75</v>
      </c>
      <c r="O33" s="4">
        <v>51</v>
      </c>
      <c r="P33" s="4">
        <v>53.75</v>
      </c>
      <c r="Q33" s="4">
        <v>42</v>
      </c>
      <c r="R33" s="4">
        <v>50</v>
      </c>
      <c r="S33" s="4">
        <v>55</v>
      </c>
      <c r="T33" s="4">
        <v>60</v>
      </c>
      <c r="U33" s="4">
        <v>63</v>
      </c>
      <c r="V33" s="4">
        <v>67</v>
      </c>
      <c r="W33" s="4">
        <v>57</v>
      </c>
      <c r="X33" s="4">
        <v>67</v>
      </c>
      <c r="Y33" s="4">
        <v>74</v>
      </c>
      <c r="Z33" s="4">
        <v>81</v>
      </c>
      <c r="AA33" s="4">
        <v>89</v>
      </c>
      <c r="AB33" s="4">
        <v>94</v>
      </c>
    </row>
    <row r="34" spans="3:28">
      <c r="C34" s="1">
        <v>36</v>
      </c>
      <c r="D34" s="1"/>
      <c r="E34" s="4">
        <v>21</v>
      </c>
      <c r="F34" s="4">
        <v>25</v>
      </c>
      <c r="G34" s="4">
        <v>27.5</v>
      </c>
      <c r="H34" s="4">
        <v>30</v>
      </c>
      <c r="I34" s="4">
        <v>31.5</v>
      </c>
      <c r="J34" s="4">
        <v>33.5</v>
      </c>
      <c r="K34" s="4">
        <v>32.25</v>
      </c>
      <c r="L34" s="4">
        <v>37.75</v>
      </c>
      <c r="M34" s="4">
        <v>41.75</v>
      </c>
      <c r="N34" s="4">
        <v>45.75</v>
      </c>
      <c r="O34" s="4">
        <v>51</v>
      </c>
      <c r="P34" s="4">
        <v>53.75</v>
      </c>
      <c r="Q34" s="4">
        <v>42</v>
      </c>
      <c r="R34" s="4">
        <v>50</v>
      </c>
      <c r="S34" s="4">
        <v>55</v>
      </c>
      <c r="T34" s="4">
        <v>60</v>
      </c>
      <c r="U34" s="4">
        <v>63</v>
      </c>
      <c r="V34" s="4">
        <v>67</v>
      </c>
      <c r="W34" s="4">
        <v>57</v>
      </c>
      <c r="X34" s="4">
        <v>67</v>
      </c>
      <c r="Y34" s="4">
        <v>74</v>
      </c>
      <c r="Z34" s="4">
        <v>81</v>
      </c>
      <c r="AA34" s="4">
        <v>89</v>
      </c>
      <c r="AB34" s="4">
        <v>94</v>
      </c>
    </row>
    <row r="35" spans="3:28">
      <c r="C35" s="1">
        <v>37</v>
      </c>
      <c r="D35" s="1"/>
      <c r="E35" s="4">
        <v>21</v>
      </c>
      <c r="F35" s="4">
        <v>25</v>
      </c>
      <c r="G35" s="4">
        <v>27.5</v>
      </c>
      <c r="H35" s="4">
        <v>30</v>
      </c>
      <c r="I35" s="4">
        <v>31.5</v>
      </c>
      <c r="J35" s="4">
        <v>33.5</v>
      </c>
      <c r="K35" s="4">
        <v>32.25</v>
      </c>
      <c r="L35" s="4">
        <v>37.75</v>
      </c>
      <c r="M35" s="4">
        <v>41.75</v>
      </c>
      <c r="N35" s="4">
        <v>45.75</v>
      </c>
      <c r="O35" s="4">
        <v>51</v>
      </c>
      <c r="P35" s="4">
        <v>53.75</v>
      </c>
      <c r="Q35" s="4">
        <v>42</v>
      </c>
      <c r="R35" s="4">
        <v>50</v>
      </c>
      <c r="S35" s="4">
        <v>55</v>
      </c>
      <c r="T35" s="4">
        <v>60</v>
      </c>
      <c r="U35" s="4">
        <v>63</v>
      </c>
      <c r="V35" s="4">
        <v>67</v>
      </c>
      <c r="W35" s="4">
        <v>57</v>
      </c>
      <c r="X35" s="4">
        <v>67</v>
      </c>
      <c r="Y35" s="4">
        <v>74</v>
      </c>
      <c r="Z35" s="4">
        <v>81</v>
      </c>
      <c r="AA35" s="4">
        <v>89</v>
      </c>
      <c r="AB35" s="4">
        <v>94</v>
      </c>
    </row>
    <row r="36" spans="3:28">
      <c r="C36" s="1">
        <v>38</v>
      </c>
      <c r="D36" s="1"/>
      <c r="E36" s="4">
        <v>21</v>
      </c>
      <c r="F36" s="4">
        <v>25</v>
      </c>
      <c r="G36" s="4">
        <v>27.5</v>
      </c>
      <c r="H36" s="4">
        <v>30</v>
      </c>
      <c r="I36" s="4">
        <v>31.5</v>
      </c>
      <c r="J36" s="4">
        <v>33.5</v>
      </c>
      <c r="K36" s="4">
        <v>32.25</v>
      </c>
      <c r="L36" s="4">
        <v>37.75</v>
      </c>
      <c r="M36" s="4">
        <v>41.75</v>
      </c>
      <c r="N36" s="4">
        <v>45.75</v>
      </c>
      <c r="O36" s="4">
        <v>51</v>
      </c>
      <c r="P36" s="4">
        <v>53.75</v>
      </c>
      <c r="Q36" s="4">
        <v>42</v>
      </c>
      <c r="R36" s="4">
        <v>50</v>
      </c>
      <c r="S36" s="4">
        <v>55</v>
      </c>
      <c r="T36" s="4">
        <v>60</v>
      </c>
      <c r="U36" s="4">
        <v>63</v>
      </c>
      <c r="V36" s="4">
        <v>67</v>
      </c>
      <c r="W36" s="4">
        <v>57</v>
      </c>
      <c r="X36" s="4">
        <v>67</v>
      </c>
      <c r="Y36" s="4">
        <v>74</v>
      </c>
      <c r="Z36" s="4">
        <v>81</v>
      </c>
      <c r="AA36" s="4">
        <v>89</v>
      </c>
      <c r="AB36" s="4">
        <v>94</v>
      </c>
    </row>
    <row r="37" spans="3:28">
      <c r="C37" s="1">
        <v>39</v>
      </c>
      <c r="D37" s="1"/>
      <c r="E37" s="4">
        <v>21</v>
      </c>
      <c r="F37" s="4">
        <v>25</v>
      </c>
      <c r="G37" s="4">
        <v>27.5</v>
      </c>
      <c r="H37" s="4">
        <v>30</v>
      </c>
      <c r="I37" s="4">
        <v>31.5</v>
      </c>
      <c r="J37" s="4">
        <v>33.5</v>
      </c>
      <c r="K37" s="4">
        <v>32.25</v>
      </c>
      <c r="L37" s="4">
        <v>37.75</v>
      </c>
      <c r="M37" s="4">
        <v>41.75</v>
      </c>
      <c r="N37" s="4">
        <v>45.75</v>
      </c>
      <c r="O37" s="4">
        <v>51</v>
      </c>
      <c r="P37" s="4">
        <v>53.75</v>
      </c>
      <c r="Q37" s="4">
        <v>42</v>
      </c>
      <c r="R37" s="4">
        <v>50</v>
      </c>
      <c r="S37" s="4">
        <v>55</v>
      </c>
      <c r="T37" s="4">
        <v>60</v>
      </c>
      <c r="U37" s="4">
        <v>63</v>
      </c>
      <c r="V37" s="4">
        <v>67</v>
      </c>
      <c r="W37" s="4">
        <v>57</v>
      </c>
      <c r="X37" s="4">
        <v>67</v>
      </c>
      <c r="Y37" s="4">
        <v>74</v>
      </c>
      <c r="Z37" s="4">
        <v>81</v>
      </c>
      <c r="AA37" s="4">
        <v>89</v>
      </c>
      <c r="AB37" s="4">
        <v>94</v>
      </c>
    </row>
    <row r="38" spans="3:28">
      <c r="C38" s="1">
        <v>40</v>
      </c>
      <c r="D38" s="1"/>
      <c r="E38" s="4">
        <v>21</v>
      </c>
      <c r="F38" s="4">
        <v>25</v>
      </c>
      <c r="G38" s="4">
        <v>27.5</v>
      </c>
      <c r="H38" s="4">
        <v>30</v>
      </c>
      <c r="I38" s="4">
        <v>31.5</v>
      </c>
      <c r="J38" s="4">
        <v>33.5</v>
      </c>
      <c r="K38" s="4">
        <v>32.25</v>
      </c>
      <c r="L38" s="4">
        <v>37.75</v>
      </c>
      <c r="M38" s="4">
        <v>41.75</v>
      </c>
      <c r="N38" s="4">
        <v>45.75</v>
      </c>
      <c r="O38" s="4">
        <v>51</v>
      </c>
      <c r="P38" s="4">
        <v>53.75</v>
      </c>
      <c r="Q38" s="4">
        <v>42</v>
      </c>
      <c r="R38" s="4">
        <v>50</v>
      </c>
      <c r="S38" s="4">
        <v>55</v>
      </c>
      <c r="T38" s="4">
        <v>60</v>
      </c>
      <c r="U38" s="4">
        <v>63</v>
      </c>
      <c r="V38" s="4">
        <v>67</v>
      </c>
      <c r="W38" s="4">
        <v>57</v>
      </c>
      <c r="X38" s="4">
        <v>67</v>
      </c>
      <c r="Y38" s="4">
        <v>74</v>
      </c>
      <c r="Z38" s="4">
        <v>81</v>
      </c>
      <c r="AA38" s="4">
        <v>89</v>
      </c>
      <c r="AB38" s="4">
        <v>94</v>
      </c>
    </row>
    <row r="39" spans="3:28">
      <c r="C39" s="1">
        <v>41</v>
      </c>
      <c r="D39" s="1"/>
      <c r="E39" s="4">
        <v>21</v>
      </c>
      <c r="F39" s="4">
        <v>25</v>
      </c>
      <c r="G39" s="4">
        <v>27.5</v>
      </c>
      <c r="H39" s="4">
        <v>30</v>
      </c>
      <c r="I39" s="4">
        <v>31.5</v>
      </c>
      <c r="J39" s="4">
        <v>33.5</v>
      </c>
      <c r="K39" s="4">
        <v>32.25</v>
      </c>
      <c r="L39" s="4">
        <v>37.75</v>
      </c>
      <c r="M39" s="4">
        <v>41.75</v>
      </c>
      <c r="N39" s="4">
        <v>45.75</v>
      </c>
      <c r="O39" s="4">
        <v>51</v>
      </c>
      <c r="P39" s="4">
        <v>53.75</v>
      </c>
      <c r="Q39" s="4">
        <v>42</v>
      </c>
      <c r="R39" s="4">
        <v>50</v>
      </c>
      <c r="S39" s="4">
        <v>55</v>
      </c>
      <c r="T39" s="4">
        <v>60</v>
      </c>
      <c r="U39" s="4">
        <v>63</v>
      </c>
      <c r="V39" s="4">
        <v>67</v>
      </c>
      <c r="W39" s="4">
        <v>57</v>
      </c>
      <c r="X39" s="4">
        <v>67</v>
      </c>
      <c r="Y39" s="4">
        <v>74</v>
      </c>
      <c r="Z39" s="4">
        <v>81</v>
      </c>
      <c r="AA39" s="4">
        <v>89</v>
      </c>
      <c r="AB39" s="4">
        <v>94</v>
      </c>
    </row>
    <row r="40" spans="3:28">
      <c r="C40" s="1">
        <v>42</v>
      </c>
      <c r="D40" s="1"/>
      <c r="E40" s="4">
        <v>21</v>
      </c>
      <c r="F40" s="4">
        <v>25</v>
      </c>
      <c r="G40" s="4">
        <v>27.5</v>
      </c>
      <c r="H40" s="4">
        <v>30</v>
      </c>
      <c r="I40" s="4">
        <v>31.5</v>
      </c>
      <c r="J40" s="4">
        <v>33.5</v>
      </c>
      <c r="K40" s="4">
        <v>32.25</v>
      </c>
      <c r="L40" s="4">
        <v>37.75</v>
      </c>
      <c r="M40" s="4">
        <v>41.75</v>
      </c>
      <c r="N40" s="4">
        <v>45.75</v>
      </c>
      <c r="O40" s="4">
        <v>51</v>
      </c>
      <c r="P40" s="4">
        <v>53.75</v>
      </c>
      <c r="Q40" s="4">
        <v>42</v>
      </c>
      <c r="R40" s="4">
        <v>50</v>
      </c>
      <c r="S40" s="4">
        <v>55</v>
      </c>
      <c r="T40" s="4">
        <v>60</v>
      </c>
      <c r="U40" s="4">
        <v>63</v>
      </c>
      <c r="V40" s="4">
        <v>67</v>
      </c>
      <c r="W40" s="4">
        <v>57</v>
      </c>
      <c r="X40" s="4">
        <v>67</v>
      </c>
      <c r="Y40" s="4">
        <v>74</v>
      </c>
      <c r="Z40" s="4">
        <v>81</v>
      </c>
      <c r="AA40" s="4">
        <v>89</v>
      </c>
      <c r="AB40" s="4">
        <v>94</v>
      </c>
    </row>
    <row r="41" spans="3:28">
      <c r="C41" s="1">
        <v>43</v>
      </c>
      <c r="D41" s="1"/>
      <c r="E41" s="4">
        <v>21.5</v>
      </c>
      <c r="F41" s="4">
        <v>25.5</v>
      </c>
      <c r="G41" s="4">
        <v>28.5</v>
      </c>
      <c r="H41" s="4">
        <v>31</v>
      </c>
      <c r="I41" s="4">
        <v>32.5</v>
      </c>
      <c r="J41" s="4">
        <v>35</v>
      </c>
      <c r="K41" s="4">
        <v>32.75</v>
      </c>
      <c r="L41" s="4">
        <v>38.25</v>
      </c>
      <c r="M41" s="4">
        <v>42.75</v>
      </c>
      <c r="N41" s="4">
        <v>46.75</v>
      </c>
      <c r="O41" s="4">
        <v>52</v>
      </c>
      <c r="P41" s="4">
        <v>55.25</v>
      </c>
      <c r="Q41" s="4">
        <v>43</v>
      </c>
      <c r="R41" s="4">
        <v>51</v>
      </c>
      <c r="S41" s="4">
        <v>57</v>
      </c>
      <c r="T41" s="4">
        <v>62</v>
      </c>
      <c r="U41" s="4">
        <v>65</v>
      </c>
      <c r="V41" s="4">
        <v>70</v>
      </c>
      <c r="W41" s="4">
        <v>58</v>
      </c>
      <c r="X41" s="4">
        <v>68</v>
      </c>
      <c r="Y41" s="4">
        <v>76</v>
      </c>
      <c r="Z41" s="4">
        <v>83</v>
      </c>
      <c r="AA41" s="4">
        <v>91</v>
      </c>
      <c r="AB41" s="4">
        <v>97</v>
      </c>
    </row>
    <row r="42" spans="3:28">
      <c r="C42" s="1">
        <v>44</v>
      </c>
      <c r="D42" s="1"/>
      <c r="E42" s="4">
        <v>22</v>
      </c>
      <c r="F42" s="4">
        <v>26</v>
      </c>
      <c r="G42" s="4">
        <v>29.5</v>
      </c>
      <c r="H42" s="4">
        <v>32</v>
      </c>
      <c r="I42" s="4">
        <v>33.5</v>
      </c>
      <c r="J42" s="4">
        <v>36</v>
      </c>
      <c r="K42" s="4">
        <v>33.25</v>
      </c>
      <c r="L42" s="4">
        <v>38.75</v>
      </c>
      <c r="M42" s="4">
        <v>43.75</v>
      </c>
      <c r="N42" s="4">
        <v>47.75</v>
      </c>
      <c r="O42" s="4">
        <v>53</v>
      </c>
      <c r="P42" s="4">
        <v>56.25</v>
      </c>
      <c r="Q42" s="4">
        <v>44</v>
      </c>
      <c r="R42" s="4">
        <v>52</v>
      </c>
      <c r="S42" s="4">
        <v>59</v>
      </c>
      <c r="T42" s="4">
        <v>64</v>
      </c>
      <c r="U42" s="4">
        <v>67</v>
      </c>
      <c r="V42" s="4">
        <v>72</v>
      </c>
      <c r="W42" s="4">
        <v>59</v>
      </c>
      <c r="X42" s="4">
        <v>69</v>
      </c>
      <c r="Y42" s="4">
        <v>78</v>
      </c>
      <c r="Z42" s="4">
        <v>85</v>
      </c>
      <c r="AA42" s="4">
        <v>93</v>
      </c>
      <c r="AB42" s="4">
        <v>99</v>
      </c>
    </row>
    <row r="43" spans="3:28">
      <c r="C43" s="1">
        <v>45</v>
      </c>
      <c r="D43" s="1"/>
      <c r="E43" s="4">
        <v>22.5</v>
      </c>
      <c r="F43" s="4">
        <v>26.5</v>
      </c>
      <c r="G43" s="4">
        <v>30.5</v>
      </c>
      <c r="H43" s="4">
        <v>33</v>
      </c>
      <c r="I43" s="4">
        <v>35</v>
      </c>
      <c r="J43" s="4">
        <v>37</v>
      </c>
      <c r="K43" s="4">
        <v>33.75</v>
      </c>
      <c r="L43" s="4">
        <v>39.25</v>
      </c>
      <c r="M43" s="4">
        <v>44.75</v>
      </c>
      <c r="N43" s="4">
        <v>48.75</v>
      </c>
      <c r="O43" s="4">
        <v>54.5</v>
      </c>
      <c r="P43" s="4">
        <v>57.25</v>
      </c>
      <c r="Q43" s="4">
        <v>45</v>
      </c>
      <c r="R43" s="4">
        <v>53</v>
      </c>
      <c r="S43" s="4">
        <v>61</v>
      </c>
      <c r="T43" s="4">
        <v>66</v>
      </c>
      <c r="U43" s="4">
        <v>70</v>
      </c>
      <c r="V43" s="4">
        <v>74</v>
      </c>
      <c r="W43" s="4">
        <v>60</v>
      </c>
      <c r="X43" s="4">
        <v>70</v>
      </c>
      <c r="Y43" s="4">
        <v>80</v>
      </c>
      <c r="Z43" s="4">
        <v>87</v>
      </c>
      <c r="AA43" s="4">
        <v>96</v>
      </c>
      <c r="AB43" s="4">
        <v>101</v>
      </c>
    </row>
    <row r="44" spans="3:28">
      <c r="C44" s="1">
        <v>46</v>
      </c>
      <c r="D44" s="1"/>
      <c r="E44" s="4">
        <v>23</v>
      </c>
      <c r="F44" s="4">
        <v>27</v>
      </c>
      <c r="G44" s="4">
        <v>31.5</v>
      </c>
      <c r="H44" s="4">
        <v>34</v>
      </c>
      <c r="I44" s="4">
        <v>36</v>
      </c>
      <c r="J44" s="4">
        <v>38</v>
      </c>
      <c r="K44" s="4">
        <v>34.25</v>
      </c>
      <c r="L44" s="4">
        <v>39.75</v>
      </c>
      <c r="M44" s="4">
        <v>45.75</v>
      </c>
      <c r="N44" s="4">
        <v>49.75</v>
      </c>
      <c r="O44" s="4">
        <v>55.5</v>
      </c>
      <c r="P44" s="4">
        <v>58.25</v>
      </c>
      <c r="Q44" s="4">
        <v>46</v>
      </c>
      <c r="R44" s="4">
        <v>54</v>
      </c>
      <c r="S44" s="4">
        <v>63</v>
      </c>
      <c r="T44" s="4">
        <v>68</v>
      </c>
      <c r="U44" s="4">
        <v>72</v>
      </c>
      <c r="V44" s="4">
        <v>76</v>
      </c>
      <c r="W44" s="4">
        <v>61</v>
      </c>
      <c r="X44" s="4">
        <v>71</v>
      </c>
      <c r="Y44" s="4">
        <v>82</v>
      </c>
      <c r="Z44" s="4">
        <v>89</v>
      </c>
      <c r="AA44" s="4">
        <v>98</v>
      </c>
      <c r="AB44" s="4">
        <v>103</v>
      </c>
    </row>
    <row r="45" spans="3:28">
      <c r="C45" s="1">
        <v>47</v>
      </c>
      <c r="D45" s="1"/>
      <c r="E45" s="4">
        <v>23.5</v>
      </c>
      <c r="F45" s="4">
        <v>27.5</v>
      </c>
      <c r="G45" s="4">
        <v>32.5</v>
      </c>
      <c r="H45" s="4">
        <v>35</v>
      </c>
      <c r="I45" s="4">
        <v>37</v>
      </c>
      <c r="J45" s="4">
        <v>39</v>
      </c>
      <c r="K45" s="4">
        <v>34.75</v>
      </c>
      <c r="L45" s="4">
        <v>40.25</v>
      </c>
      <c r="M45" s="4">
        <v>46.75</v>
      </c>
      <c r="N45" s="4">
        <v>50.75</v>
      </c>
      <c r="O45" s="4">
        <v>56.5</v>
      </c>
      <c r="P45" s="4">
        <v>59.25</v>
      </c>
      <c r="Q45" s="4">
        <v>47</v>
      </c>
      <c r="R45" s="4">
        <v>55</v>
      </c>
      <c r="S45" s="4">
        <v>65</v>
      </c>
      <c r="T45" s="4">
        <v>70</v>
      </c>
      <c r="U45" s="4">
        <v>74</v>
      </c>
      <c r="V45" s="4">
        <v>78</v>
      </c>
      <c r="W45" s="4">
        <v>62</v>
      </c>
      <c r="X45" s="4">
        <v>72</v>
      </c>
      <c r="Y45" s="4">
        <v>84</v>
      </c>
      <c r="Z45" s="4">
        <v>91</v>
      </c>
      <c r="AA45" s="4">
        <v>100</v>
      </c>
      <c r="AB45" s="4">
        <v>105</v>
      </c>
    </row>
    <row r="46" spans="3:28">
      <c r="C46" s="1">
        <v>48</v>
      </c>
      <c r="D46" s="1"/>
      <c r="E46" s="4">
        <v>24</v>
      </c>
      <c r="F46" s="4">
        <v>28</v>
      </c>
      <c r="G46" s="4">
        <v>33.5</v>
      </c>
      <c r="H46" s="4">
        <v>36</v>
      </c>
      <c r="I46" s="4">
        <v>38</v>
      </c>
      <c r="J46" s="4">
        <v>40</v>
      </c>
      <c r="K46" s="4">
        <v>35.25</v>
      </c>
      <c r="L46" s="4">
        <v>40.75</v>
      </c>
      <c r="M46" s="4">
        <v>47.75</v>
      </c>
      <c r="N46" s="4">
        <v>51.75</v>
      </c>
      <c r="O46" s="4">
        <v>57.5</v>
      </c>
      <c r="P46" s="4">
        <v>60.25</v>
      </c>
      <c r="Q46" s="4">
        <v>48</v>
      </c>
      <c r="R46" s="4">
        <v>56</v>
      </c>
      <c r="S46" s="4">
        <v>67</v>
      </c>
      <c r="T46" s="4">
        <v>72</v>
      </c>
      <c r="U46" s="4">
        <v>76</v>
      </c>
      <c r="V46" s="4">
        <v>80</v>
      </c>
      <c r="W46" s="4">
        <v>63</v>
      </c>
      <c r="X46" s="4">
        <v>73</v>
      </c>
      <c r="Y46" s="4">
        <v>86</v>
      </c>
      <c r="Z46" s="4">
        <v>93</v>
      </c>
      <c r="AA46" s="4">
        <v>102</v>
      </c>
      <c r="AB46" s="4">
        <v>107</v>
      </c>
    </row>
    <row r="47" spans="3:28">
      <c r="C47" s="1">
        <v>49</v>
      </c>
      <c r="D47" s="1"/>
      <c r="E47" s="4">
        <v>25</v>
      </c>
      <c r="F47" s="4">
        <v>28.5</v>
      </c>
      <c r="G47" s="4">
        <v>34.5</v>
      </c>
      <c r="H47" s="4">
        <v>37</v>
      </c>
      <c r="I47" s="4">
        <v>39</v>
      </c>
      <c r="J47" s="4">
        <v>41</v>
      </c>
      <c r="K47" s="4">
        <v>36.25</v>
      </c>
      <c r="L47" s="4">
        <v>41.25</v>
      </c>
      <c r="M47" s="4">
        <v>48.75</v>
      </c>
      <c r="N47" s="4">
        <v>52.75</v>
      </c>
      <c r="O47" s="4">
        <v>58.5</v>
      </c>
      <c r="P47" s="4">
        <v>61.25</v>
      </c>
      <c r="Q47" s="4">
        <v>50</v>
      </c>
      <c r="R47" s="4">
        <v>57</v>
      </c>
      <c r="S47" s="4">
        <v>69</v>
      </c>
      <c r="T47" s="4">
        <v>74</v>
      </c>
      <c r="U47" s="4">
        <v>78</v>
      </c>
      <c r="V47" s="4">
        <v>82</v>
      </c>
      <c r="W47" s="4">
        <v>65</v>
      </c>
      <c r="X47" s="4">
        <v>74</v>
      </c>
      <c r="Y47" s="4">
        <v>88</v>
      </c>
      <c r="Z47" s="4">
        <v>95</v>
      </c>
      <c r="AA47" s="4">
        <v>104</v>
      </c>
      <c r="AB47" s="4">
        <v>109</v>
      </c>
    </row>
    <row r="48" spans="3:28">
      <c r="C48" s="1">
        <v>50</v>
      </c>
      <c r="D48" s="1"/>
      <c r="E48" s="4">
        <v>26</v>
      </c>
      <c r="F48" s="4">
        <v>29</v>
      </c>
      <c r="G48" s="4">
        <v>35.5</v>
      </c>
      <c r="H48" s="4">
        <v>38</v>
      </c>
      <c r="I48" s="4">
        <v>40</v>
      </c>
      <c r="J48" s="4">
        <v>42</v>
      </c>
      <c r="K48" s="4">
        <v>37.25</v>
      </c>
      <c r="L48" s="4">
        <v>41.75</v>
      </c>
      <c r="M48" s="4">
        <v>49.75</v>
      </c>
      <c r="N48" s="4">
        <v>53.75</v>
      </c>
      <c r="O48" s="4">
        <v>59.5</v>
      </c>
      <c r="P48" s="4">
        <v>62.25</v>
      </c>
      <c r="Q48" s="4">
        <v>52</v>
      </c>
      <c r="R48" s="4">
        <v>58</v>
      </c>
      <c r="S48" s="4">
        <v>71</v>
      </c>
      <c r="T48" s="4">
        <v>76</v>
      </c>
      <c r="U48" s="4">
        <v>80</v>
      </c>
      <c r="V48" s="4">
        <v>84</v>
      </c>
      <c r="W48" s="4">
        <v>67</v>
      </c>
      <c r="X48" s="4">
        <v>75</v>
      </c>
      <c r="Y48" s="4">
        <v>90</v>
      </c>
      <c r="Z48" s="4">
        <v>97</v>
      </c>
      <c r="AA48" s="4">
        <v>106</v>
      </c>
      <c r="AB48" s="4">
        <v>111</v>
      </c>
    </row>
    <row r="49" spans="3:28">
      <c r="C49" s="1">
        <v>51</v>
      </c>
      <c r="D49" s="1"/>
      <c r="E49" s="4">
        <v>27</v>
      </c>
      <c r="F49" s="4">
        <v>29.5</v>
      </c>
      <c r="G49" s="4">
        <v>36.5</v>
      </c>
      <c r="H49" s="4">
        <v>39</v>
      </c>
      <c r="I49" s="4">
        <v>41</v>
      </c>
      <c r="J49" s="4">
        <v>43</v>
      </c>
      <c r="K49" s="4">
        <v>38.25</v>
      </c>
      <c r="L49" s="4">
        <v>42.25</v>
      </c>
      <c r="M49" s="4">
        <v>50.75</v>
      </c>
      <c r="N49" s="4">
        <v>54.75</v>
      </c>
      <c r="O49" s="4">
        <v>60.5</v>
      </c>
      <c r="P49" s="4">
        <v>63.25</v>
      </c>
      <c r="Q49" s="4">
        <v>54</v>
      </c>
      <c r="R49" s="4">
        <v>59</v>
      </c>
      <c r="S49" s="4">
        <v>73</v>
      </c>
      <c r="T49" s="4">
        <v>78</v>
      </c>
      <c r="U49" s="4">
        <v>82</v>
      </c>
      <c r="V49" s="4">
        <v>86</v>
      </c>
      <c r="W49" s="4">
        <v>69</v>
      </c>
      <c r="X49" s="4">
        <v>76</v>
      </c>
      <c r="Y49" s="4">
        <v>92</v>
      </c>
      <c r="Z49" s="4">
        <v>99</v>
      </c>
      <c r="AA49" s="4">
        <v>108</v>
      </c>
      <c r="AB49" s="4">
        <v>113</v>
      </c>
    </row>
    <row r="50" spans="3:28">
      <c r="C50" s="1">
        <v>52</v>
      </c>
      <c r="D50" s="1"/>
      <c r="E50" s="4">
        <v>28</v>
      </c>
      <c r="F50" s="4">
        <v>30</v>
      </c>
      <c r="G50" s="4">
        <v>37.5</v>
      </c>
      <c r="H50" s="4">
        <v>40</v>
      </c>
      <c r="I50" s="4">
        <v>42</v>
      </c>
      <c r="J50" s="4">
        <v>44</v>
      </c>
      <c r="K50" s="4">
        <v>39.25</v>
      </c>
      <c r="L50" s="4">
        <v>42.75</v>
      </c>
      <c r="M50" s="4">
        <v>51.75</v>
      </c>
      <c r="N50" s="4">
        <v>55.75</v>
      </c>
      <c r="O50" s="4">
        <v>61.5</v>
      </c>
      <c r="P50" s="4">
        <v>64.25</v>
      </c>
      <c r="Q50" s="4">
        <v>56</v>
      </c>
      <c r="R50" s="4">
        <v>60</v>
      </c>
      <c r="S50" s="4">
        <v>75</v>
      </c>
      <c r="T50" s="4">
        <v>80</v>
      </c>
      <c r="U50" s="4">
        <v>84</v>
      </c>
      <c r="V50" s="4">
        <v>88</v>
      </c>
      <c r="W50" s="4">
        <v>71</v>
      </c>
      <c r="X50" s="4">
        <v>77</v>
      </c>
      <c r="Y50" s="4">
        <v>94</v>
      </c>
      <c r="Z50" s="4">
        <v>101</v>
      </c>
      <c r="AA50" s="4">
        <v>110</v>
      </c>
      <c r="AB50" s="4">
        <v>115</v>
      </c>
    </row>
    <row r="51" spans="3:28">
      <c r="C51" s="1">
        <v>53</v>
      </c>
      <c r="D51" s="1"/>
      <c r="E51" s="4">
        <v>29</v>
      </c>
      <c r="F51" s="4">
        <v>31</v>
      </c>
      <c r="G51" s="4">
        <v>38.5</v>
      </c>
      <c r="H51" s="4">
        <v>41</v>
      </c>
      <c r="I51" s="4">
        <v>43.5</v>
      </c>
      <c r="J51" s="4">
        <v>45.5</v>
      </c>
      <c r="K51" s="4">
        <v>40.25</v>
      </c>
      <c r="L51" s="4">
        <v>43.75</v>
      </c>
      <c r="M51" s="4">
        <v>52.75</v>
      </c>
      <c r="N51" s="4">
        <v>56.75</v>
      </c>
      <c r="O51" s="4">
        <v>63</v>
      </c>
      <c r="P51" s="4">
        <v>65.75</v>
      </c>
      <c r="Q51" s="4">
        <v>58</v>
      </c>
      <c r="R51" s="4">
        <v>62</v>
      </c>
      <c r="S51" s="4">
        <v>77</v>
      </c>
      <c r="T51" s="4">
        <v>82</v>
      </c>
      <c r="U51" s="4">
        <v>87</v>
      </c>
      <c r="V51" s="4">
        <v>91</v>
      </c>
      <c r="W51" s="4">
        <v>73</v>
      </c>
      <c r="X51" s="4">
        <v>79</v>
      </c>
      <c r="Y51" s="4">
        <v>96</v>
      </c>
      <c r="Z51" s="4">
        <v>103</v>
      </c>
      <c r="AA51" s="4">
        <v>113</v>
      </c>
      <c r="AB51" s="4">
        <v>118</v>
      </c>
    </row>
    <row r="52" spans="3:28">
      <c r="C52" s="1">
        <v>54</v>
      </c>
      <c r="D52" s="1"/>
      <c r="E52" s="4">
        <v>30</v>
      </c>
      <c r="F52" s="4">
        <v>32</v>
      </c>
      <c r="G52" s="4">
        <v>39.5</v>
      </c>
      <c r="H52" s="4">
        <v>42</v>
      </c>
      <c r="I52" s="4">
        <v>45</v>
      </c>
      <c r="J52" s="4">
        <v>47</v>
      </c>
      <c r="K52" s="4">
        <v>41.25</v>
      </c>
      <c r="L52" s="4">
        <v>44.75</v>
      </c>
      <c r="M52" s="4">
        <v>53.75</v>
      </c>
      <c r="N52" s="4">
        <v>57.75</v>
      </c>
      <c r="O52" s="4">
        <v>64.5</v>
      </c>
      <c r="P52" s="4">
        <v>67.25</v>
      </c>
      <c r="Q52" s="4">
        <v>60</v>
      </c>
      <c r="R52" s="4">
        <v>64</v>
      </c>
      <c r="S52" s="4">
        <v>79</v>
      </c>
      <c r="T52" s="4">
        <v>84</v>
      </c>
      <c r="U52" s="4">
        <v>90</v>
      </c>
      <c r="V52" s="4">
        <v>94</v>
      </c>
      <c r="W52" s="4">
        <v>75</v>
      </c>
      <c r="X52" s="4">
        <v>81</v>
      </c>
      <c r="Y52" s="4">
        <v>98</v>
      </c>
      <c r="Z52" s="4">
        <v>105</v>
      </c>
      <c r="AA52" s="4">
        <v>116</v>
      </c>
      <c r="AB52" s="4">
        <v>121</v>
      </c>
    </row>
    <row r="53" spans="3:28">
      <c r="C53" s="1">
        <v>55</v>
      </c>
      <c r="D53" s="1"/>
      <c r="E53" s="4">
        <v>31</v>
      </c>
      <c r="F53" s="4">
        <v>33</v>
      </c>
      <c r="G53" s="4">
        <v>40.5</v>
      </c>
      <c r="H53" s="4">
        <v>43</v>
      </c>
      <c r="I53" s="4">
        <v>46.5</v>
      </c>
      <c r="J53" s="4">
        <v>48.5</v>
      </c>
      <c r="K53" s="4">
        <v>42.25</v>
      </c>
      <c r="L53" s="4">
        <v>45.75</v>
      </c>
      <c r="M53" s="4">
        <v>54.75</v>
      </c>
      <c r="N53" s="4">
        <v>58.75</v>
      </c>
      <c r="O53" s="4">
        <v>66</v>
      </c>
      <c r="P53" s="4">
        <v>68.75</v>
      </c>
      <c r="Q53" s="4">
        <v>62</v>
      </c>
      <c r="R53" s="4">
        <v>66</v>
      </c>
      <c r="S53" s="4">
        <v>81</v>
      </c>
      <c r="T53" s="4">
        <v>86</v>
      </c>
      <c r="U53" s="4">
        <v>93</v>
      </c>
      <c r="V53" s="4">
        <v>97</v>
      </c>
      <c r="W53" s="4">
        <v>77</v>
      </c>
      <c r="X53" s="4">
        <v>83</v>
      </c>
      <c r="Y53" s="4">
        <v>100</v>
      </c>
      <c r="Z53" s="4">
        <v>107</v>
      </c>
      <c r="AA53" s="4">
        <v>119</v>
      </c>
      <c r="AB53" s="4">
        <v>124</v>
      </c>
    </row>
    <row r="54" spans="3:28">
      <c r="C54" s="1">
        <v>56</v>
      </c>
      <c r="D54" s="1"/>
      <c r="E54" s="4">
        <v>31.5</v>
      </c>
      <c r="F54" s="4">
        <v>34</v>
      </c>
      <c r="G54" s="4">
        <v>41.5</v>
      </c>
      <c r="H54" s="4">
        <v>44</v>
      </c>
      <c r="I54" s="4">
        <v>48</v>
      </c>
      <c r="J54" s="4">
        <v>50</v>
      </c>
      <c r="K54" s="4">
        <v>42.75</v>
      </c>
      <c r="L54" s="4">
        <v>46.75</v>
      </c>
      <c r="M54" s="4">
        <v>55.75</v>
      </c>
      <c r="N54" s="4">
        <v>59.75</v>
      </c>
      <c r="O54" s="4">
        <v>67.5</v>
      </c>
      <c r="P54" s="4">
        <v>70.25</v>
      </c>
      <c r="Q54" s="4">
        <v>63</v>
      </c>
      <c r="R54" s="4">
        <v>68</v>
      </c>
      <c r="S54" s="4">
        <v>83</v>
      </c>
      <c r="T54" s="4">
        <v>88</v>
      </c>
      <c r="U54" s="4">
        <v>96</v>
      </c>
      <c r="V54" s="4">
        <v>100</v>
      </c>
      <c r="W54" s="4">
        <v>78</v>
      </c>
      <c r="X54" s="4">
        <v>85</v>
      </c>
      <c r="Y54" s="4">
        <v>102</v>
      </c>
      <c r="Z54" s="4">
        <v>109</v>
      </c>
      <c r="AA54" s="4">
        <v>122</v>
      </c>
      <c r="AB54" s="4">
        <v>127</v>
      </c>
    </row>
    <row r="55" spans="3:28">
      <c r="C55" s="1">
        <v>57</v>
      </c>
      <c r="D55" s="1"/>
      <c r="E55" s="4">
        <v>32</v>
      </c>
      <c r="F55" s="4">
        <v>35</v>
      </c>
      <c r="G55" s="4">
        <v>42.5</v>
      </c>
      <c r="H55" s="4">
        <v>45</v>
      </c>
      <c r="I55" s="4">
        <v>50</v>
      </c>
      <c r="J55" s="4">
        <v>52</v>
      </c>
      <c r="K55" s="4">
        <v>43.25</v>
      </c>
      <c r="L55" s="4">
        <v>47.75</v>
      </c>
      <c r="M55" s="4">
        <v>56.75</v>
      </c>
      <c r="N55" s="4">
        <v>60.75</v>
      </c>
      <c r="O55" s="4">
        <v>69.5</v>
      </c>
      <c r="P55" s="4">
        <v>72.25</v>
      </c>
      <c r="Q55" s="4">
        <v>64</v>
      </c>
      <c r="R55" s="4">
        <v>70</v>
      </c>
      <c r="S55" s="4">
        <v>85</v>
      </c>
      <c r="T55" s="4">
        <v>90</v>
      </c>
      <c r="U55" s="4">
        <v>100</v>
      </c>
      <c r="V55" s="4">
        <v>104</v>
      </c>
      <c r="W55" s="4">
        <v>79</v>
      </c>
      <c r="X55" s="4">
        <v>87</v>
      </c>
      <c r="Y55" s="4">
        <v>104</v>
      </c>
      <c r="Z55" s="4">
        <v>111</v>
      </c>
      <c r="AA55" s="4">
        <v>126</v>
      </c>
      <c r="AB55" s="4">
        <v>131</v>
      </c>
    </row>
    <row r="56" spans="3:28">
      <c r="C56" s="1">
        <v>58</v>
      </c>
      <c r="D56" s="1"/>
      <c r="E56" s="4">
        <v>33</v>
      </c>
      <c r="F56" s="4">
        <v>36</v>
      </c>
      <c r="G56" s="4">
        <v>43.5</v>
      </c>
      <c r="H56" s="4">
        <v>46</v>
      </c>
      <c r="I56" s="4">
        <v>52</v>
      </c>
      <c r="J56" s="4">
        <v>54</v>
      </c>
      <c r="K56" s="4">
        <v>44.25</v>
      </c>
      <c r="L56" s="4">
        <v>48.75</v>
      </c>
      <c r="M56" s="4">
        <v>57.75</v>
      </c>
      <c r="N56" s="4">
        <v>61.75</v>
      </c>
      <c r="O56" s="4">
        <v>71.5</v>
      </c>
      <c r="P56" s="4">
        <v>74.25</v>
      </c>
      <c r="Q56" s="4">
        <v>66</v>
      </c>
      <c r="R56" s="4">
        <v>72</v>
      </c>
      <c r="S56" s="4">
        <v>87</v>
      </c>
      <c r="T56" s="4">
        <v>92</v>
      </c>
      <c r="U56" s="4">
        <v>104</v>
      </c>
      <c r="V56" s="4">
        <v>108</v>
      </c>
      <c r="W56" s="4">
        <v>81</v>
      </c>
      <c r="X56" s="4">
        <v>89</v>
      </c>
      <c r="Y56" s="4">
        <v>106</v>
      </c>
      <c r="Z56" s="4">
        <v>113</v>
      </c>
      <c r="AA56" s="4">
        <v>130</v>
      </c>
      <c r="AB56" s="4">
        <v>135</v>
      </c>
    </row>
    <row r="57" spans="3:28">
      <c r="C57" s="1">
        <v>59</v>
      </c>
      <c r="D57" s="1"/>
      <c r="E57" s="4">
        <v>33</v>
      </c>
      <c r="F57" s="4">
        <v>37</v>
      </c>
      <c r="G57" s="4">
        <v>44.5</v>
      </c>
      <c r="H57" s="4">
        <v>47</v>
      </c>
      <c r="I57" s="4">
        <v>54</v>
      </c>
      <c r="J57" s="4">
        <v>56</v>
      </c>
      <c r="K57" s="4">
        <v>44.25</v>
      </c>
      <c r="L57" s="4">
        <v>49.75</v>
      </c>
      <c r="M57" s="4">
        <v>58.75</v>
      </c>
      <c r="N57" s="4">
        <v>62.75</v>
      </c>
      <c r="O57" s="4">
        <v>73.5</v>
      </c>
      <c r="P57" s="4">
        <v>76.25</v>
      </c>
      <c r="Q57" s="4">
        <v>66</v>
      </c>
      <c r="R57" s="4">
        <v>74</v>
      </c>
      <c r="S57" s="4">
        <v>89</v>
      </c>
      <c r="T57" s="4">
        <v>94</v>
      </c>
      <c r="U57" s="4">
        <v>108</v>
      </c>
      <c r="V57" s="4">
        <v>112</v>
      </c>
      <c r="W57" s="4">
        <v>81</v>
      </c>
      <c r="X57" s="4">
        <v>91</v>
      </c>
      <c r="Y57" s="4">
        <v>108</v>
      </c>
      <c r="Z57" s="4">
        <v>115</v>
      </c>
      <c r="AA57" s="4">
        <v>134</v>
      </c>
      <c r="AB57" s="4">
        <v>139</v>
      </c>
    </row>
    <row r="58" spans="3:28">
      <c r="C58" s="1">
        <v>60</v>
      </c>
      <c r="D58" s="1"/>
      <c r="E58" s="4">
        <v>33</v>
      </c>
      <c r="F58" s="4">
        <v>37</v>
      </c>
      <c r="G58" s="4">
        <v>45</v>
      </c>
      <c r="H58" s="4">
        <v>48</v>
      </c>
      <c r="I58" s="4">
        <v>55</v>
      </c>
      <c r="J58" s="4">
        <v>57</v>
      </c>
      <c r="K58" s="4">
        <v>44.25</v>
      </c>
      <c r="L58" s="4">
        <v>49.75</v>
      </c>
      <c r="M58" s="4">
        <v>59.25</v>
      </c>
      <c r="N58" s="4">
        <v>63.75</v>
      </c>
      <c r="O58" s="4">
        <v>74.5</v>
      </c>
      <c r="P58" s="4">
        <v>77.25</v>
      </c>
      <c r="Q58" s="4">
        <v>66</v>
      </c>
      <c r="R58" s="4">
        <v>74</v>
      </c>
      <c r="S58" s="4">
        <v>90</v>
      </c>
      <c r="T58" s="4">
        <v>96</v>
      </c>
      <c r="U58" s="4">
        <v>110</v>
      </c>
      <c r="V58" s="4">
        <v>114</v>
      </c>
      <c r="W58" s="4">
        <v>81</v>
      </c>
      <c r="X58" s="4">
        <v>91</v>
      </c>
      <c r="Y58" s="4">
        <v>109</v>
      </c>
      <c r="Z58" s="4">
        <v>117</v>
      </c>
      <c r="AA58" s="4">
        <v>136</v>
      </c>
      <c r="AB58" s="4">
        <v>141</v>
      </c>
    </row>
    <row r="59" spans="3:28">
      <c r="C59" s="1">
        <v>61</v>
      </c>
      <c r="D59" s="1"/>
      <c r="E59" s="4">
        <v>33</v>
      </c>
      <c r="F59" s="4">
        <v>38</v>
      </c>
      <c r="G59" s="4">
        <v>45.5</v>
      </c>
      <c r="H59" s="4">
        <v>49</v>
      </c>
      <c r="I59" s="4">
        <v>57</v>
      </c>
      <c r="J59" s="4">
        <v>59</v>
      </c>
      <c r="K59" s="4">
        <v>44.25</v>
      </c>
      <c r="L59" s="4">
        <v>50.75</v>
      </c>
      <c r="M59" s="4">
        <v>59.75</v>
      </c>
      <c r="N59" s="4">
        <v>64.75</v>
      </c>
      <c r="O59" s="4">
        <v>76.5</v>
      </c>
      <c r="P59" s="4">
        <v>79.25</v>
      </c>
      <c r="Q59" s="4">
        <v>66</v>
      </c>
      <c r="R59" s="4">
        <v>76</v>
      </c>
      <c r="S59" s="4">
        <v>91</v>
      </c>
      <c r="T59" s="4">
        <v>98</v>
      </c>
      <c r="U59" s="4">
        <v>114</v>
      </c>
      <c r="V59" s="4">
        <v>118</v>
      </c>
      <c r="W59" s="4">
        <v>81</v>
      </c>
      <c r="X59" s="4">
        <v>93</v>
      </c>
      <c r="Y59" s="4">
        <v>110</v>
      </c>
      <c r="Z59" s="4">
        <v>119</v>
      </c>
      <c r="AA59" s="4">
        <v>140</v>
      </c>
      <c r="AB59" s="4">
        <v>145</v>
      </c>
    </row>
    <row r="60" spans="3:28">
      <c r="C60" s="1">
        <v>62</v>
      </c>
      <c r="D60" s="1"/>
      <c r="E60" s="4">
        <v>33</v>
      </c>
      <c r="F60" s="4">
        <v>39</v>
      </c>
      <c r="G60" s="4">
        <v>46</v>
      </c>
      <c r="H60" s="4">
        <v>50</v>
      </c>
      <c r="I60" s="4">
        <v>59.5</v>
      </c>
      <c r="J60" s="4">
        <v>61.5</v>
      </c>
      <c r="K60" s="4">
        <v>44.25</v>
      </c>
      <c r="L60" s="4">
        <v>51.75</v>
      </c>
      <c r="M60" s="4">
        <v>60.25</v>
      </c>
      <c r="N60" s="4">
        <v>65.75</v>
      </c>
      <c r="O60" s="4">
        <v>79</v>
      </c>
      <c r="P60" s="4">
        <v>81.75</v>
      </c>
      <c r="Q60" s="4">
        <v>66</v>
      </c>
      <c r="R60" s="4">
        <v>78</v>
      </c>
      <c r="S60" s="4">
        <v>92</v>
      </c>
      <c r="T60" s="4">
        <v>100</v>
      </c>
      <c r="U60" s="4">
        <v>119</v>
      </c>
      <c r="V60" s="4">
        <v>123</v>
      </c>
      <c r="W60" s="4">
        <v>81</v>
      </c>
      <c r="X60" s="4">
        <v>95</v>
      </c>
      <c r="Y60" s="4">
        <v>111</v>
      </c>
      <c r="Z60" s="4">
        <v>121</v>
      </c>
      <c r="AA60" s="4">
        <v>145</v>
      </c>
      <c r="AB60" s="4">
        <v>150</v>
      </c>
    </row>
    <row r="61" spans="3:28">
      <c r="C61" s="1">
        <v>63</v>
      </c>
      <c r="D61" s="1"/>
      <c r="E61" s="4">
        <v>33</v>
      </c>
      <c r="F61" s="4">
        <v>40</v>
      </c>
      <c r="G61" s="4">
        <v>46.5</v>
      </c>
      <c r="H61" s="4">
        <v>51</v>
      </c>
      <c r="I61" s="4">
        <v>62</v>
      </c>
      <c r="J61" s="4">
        <v>64</v>
      </c>
      <c r="K61" s="4">
        <v>44.25</v>
      </c>
      <c r="L61" s="4">
        <v>52.75</v>
      </c>
      <c r="M61" s="4">
        <v>60.75</v>
      </c>
      <c r="N61" s="4">
        <v>66.75</v>
      </c>
      <c r="O61" s="4">
        <v>81.5</v>
      </c>
      <c r="P61" s="4">
        <v>84.25</v>
      </c>
      <c r="Q61" s="4">
        <v>66</v>
      </c>
      <c r="R61" s="4">
        <v>80</v>
      </c>
      <c r="S61" s="4">
        <v>93</v>
      </c>
      <c r="T61" s="4">
        <v>102</v>
      </c>
      <c r="U61" s="4">
        <v>124</v>
      </c>
      <c r="V61" s="4">
        <v>128</v>
      </c>
      <c r="W61" s="4">
        <v>81</v>
      </c>
      <c r="X61" s="4">
        <v>97</v>
      </c>
      <c r="Y61" s="4">
        <v>112</v>
      </c>
      <c r="Z61" s="4">
        <v>123</v>
      </c>
      <c r="AA61" s="4">
        <v>150</v>
      </c>
      <c r="AB61" s="4">
        <v>155</v>
      </c>
    </row>
    <row r="62" spans="3:28">
      <c r="C62" s="1">
        <v>64</v>
      </c>
      <c r="D62" s="1"/>
      <c r="E62" s="4">
        <v>33</v>
      </c>
      <c r="F62" s="4">
        <v>40.5</v>
      </c>
      <c r="G62" s="4">
        <v>47.5</v>
      </c>
      <c r="H62" s="4">
        <v>57</v>
      </c>
      <c r="I62" s="4">
        <v>65</v>
      </c>
      <c r="J62" s="4">
        <v>67</v>
      </c>
      <c r="K62" s="4">
        <v>44.25</v>
      </c>
      <c r="L62" s="4">
        <v>53.25</v>
      </c>
      <c r="M62" s="4">
        <v>61.75</v>
      </c>
      <c r="N62" s="4">
        <v>72.75</v>
      </c>
      <c r="O62" s="4">
        <v>84.5</v>
      </c>
      <c r="P62" s="4">
        <v>87.25</v>
      </c>
      <c r="Q62" s="4">
        <v>66</v>
      </c>
      <c r="R62" s="4">
        <v>81</v>
      </c>
      <c r="S62" s="4">
        <v>95</v>
      </c>
      <c r="T62" s="4">
        <v>114</v>
      </c>
      <c r="U62" s="4">
        <v>130</v>
      </c>
      <c r="V62" s="4">
        <v>134</v>
      </c>
      <c r="W62" s="4">
        <v>81</v>
      </c>
      <c r="X62" s="4">
        <v>98</v>
      </c>
      <c r="Y62" s="4">
        <v>114</v>
      </c>
      <c r="Z62" s="4">
        <v>135</v>
      </c>
      <c r="AA62" s="4">
        <v>156</v>
      </c>
      <c r="AB62" s="4">
        <v>161</v>
      </c>
    </row>
    <row r="63" spans="3:28">
      <c r="C63" s="1">
        <v>65</v>
      </c>
      <c r="D63" s="1"/>
      <c r="E63" s="4">
        <v>33</v>
      </c>
      <c r="F63" s="4">
        <v>40.5</v>
      </c>
      <c r="G63" s="4">
        <v>47.5</v>
      </c>
      <c r="H63" s="4">
        <v>57</v>
      </c>
      <c r="I63" s="4">
        <v>68</v>
      </c>
      <c r="J63" s="4">
        <v>70</v>
      </c>
      <c r="K63" s="4">
        <v>44.25</v>
      </c>
      <c r="L63" s="4">
        <v>53.25</v>
      </c>
      <c r="M63" s="4">
        <v>61.75</v>
      </c>
      <c r="N63" s="4">
        <v>72.75</v>
      </c>
      <c r="O63" s="4">
        <v>87.5</v>
      </c>
      <c r="P63" s="4">
        <v>90.25</v>
      </c>
      <c r="Q63" s="4">
        <v>66</v>
      </c>
      <c r="R63" s="4">
        <v>81</v>
      </c>
      <c r="S63" s="4">
        <v>95</v>
      </c>
      <c r="T63" s="4">
        <v>114</v>
      </c>
      <c r="U63" s="4">
        <v>136</v>
      </c>
      <c r="V63" s="4">
        <v>140</v>
      </c>
      <c r="W63" s="4">
        <v>81</v>
      </c>
      <c r="X63" s="4">
        <v>98</v>
      </c>
      <c r="Y63" s="4">
        <v>114</v>
      </c>
      <c r="Z63" s="4">
        <v>135</v>
      </c>
      <c r="AA63" s="4">
        <v>162</v>
      </c>
      <c r="AB63" s="4">
        <v>167</v>
      </c>
    </row>
    <row r="64" spans="3:28">
      <c r="C64" s="1">
        <v>66</v>
      </c>
      <c r="D64" s="1"/>
      <c r="E64" s="4">
        <v>36</v>
      </c>
      <c r="F64" s="4">
        <v>40.5</v>
      </c>
      <c r="G64" s="4">
        <v>48.5</v>
      </c>
      <c r="H64" s="4">
        <v>57</v>
      </c>
      <c r="I64" s="4">
        <v>71</v>
      </c>
      <c r="J64" s="4">
        <v>73</v>
      </c>
      <c r="K64" s="4">
        <v>47.25</v>
      </c>
      <c r="L64" s="4">
        <v>53.25</v>
      </c>
      <c r="M64" s="4">
        <v>62.75</v>
      </c>
      <c r="N64" s="4">
        <v>72.75</v>
      </c>
      <c r="O64" s="4">
        <v>90.5</v>
      </c>
      <c r="P64" s="4">
        <v>93.25</v>
      </c>
      <c r="Q64" s="4">
        <v>72</v>
      </c>
      <c r="R64" s="4">
        <v>81</v>
      </c>
      <c r="S64" s="4">
        <v>97</v>
      </c>
      <c r="T64" s="4">
        <v>114</v>
      </c>
      <c r="U64" s="4">
        <v>142</v>
      </c>
      <c r="V64" s="4">
        <v>146</v>
      </c>
      <c r="W64" s="4">
        <v>87</v>
      </c>
      <c r="X64" s="4">
        <v>98</v>
      </c>
      <c r="Y64" s="4">
        <v>116</v>
      </c>
      <c r="Z64" s="4">
        <v>135</v>
      </c>
      <c r="AA64" s="4">
        <v>168</v>
      </c>
      <c r="AB64" s="4">
        <v>173</v>
      </c>
    </row>
    <row r="65" spans="3:28">
      <c r="C65" s="1">
        <v>67</v>
      </c>
      <c r="D65" s="1"/>
      <c r="E65" s="4">
        <v>38</v>
      </c>
      <c r="F65" s="4">
        <v>42.5</v>
      </c>
      <c r="G65" s="4">
        <v>49</v>
      </c>
      <c r="H65" s="4">
        <v>58</v>
      </c>
      <c r="I65" s="4">
        <v>74.5</v>
      </c>
      <c r="J65" s="4">
        <v>76.5</v>
      </c>
      <c r="K65" s="4">
        <v>49.25</v>
      </c>
      <c r="L65" s="4">
        <v>55.25</v>
      </c>
      <c r="M65" s="4">
        <v>63.25</v>
      </c>
      <c r="N65" s="4">
        <v>73.75</v>
      </c>
      <c r="O65" s="4">
        <v>94</v>
      </c>
      <c r="P65" s="4">
        <v>96.75</v>
      </c>
      <c r="Q65" s="4">
        <v>76</v>
      </c>
      <c r="R65" s="4">
        <v>85</v>
      </c>
      <c r="S65" s="4">
        <v>98</v>
      </c>
      <c r="T65" s="4">
        <v>116</v>
      </c>
      <c r="U65" s="4">
        <v>149</v>
      </c>
      <c r="V65" s="4">
        <v>153</v>
      </c>
      <c r="W65" s="4">
        <v>91</v>
      </c>
      <c r="X65" s="4">
        <v>102</v>
      </c>
      <c r="Y65" s="4">
        <v>117</v>
      </c>
      <c r="Z65" s="4">
        <v>137</v>
      </c>
      <c r="AA65" s="4">
        <v>175</v>
      </c>
      <c r="AB65" s="4">
        <v>180</v>
      </c>
    </row>
    <row r="66" spans="3:28">
      <c r="C66" s="1">
        <v>68</v>
      </c>
      <c r="D66" s="1"/>
      <c r="E66" s="4">
        <v>39.5</v>
      </c>
      <c r="F66" s="4">
        <v>44.5</v>
      </c>
      <c r="G66" s="4">
        <v>50</v>
      </c>
      <c r="H66" s="4">
        <v>58.5</v>
      </c>
      <c r="I66" s="4">
        <v>77.5</v>
      </c>
      <c r="J66" s="4">
        <v>79.5</v>
      </c>
      <c r="K66" s="4">
        <v>50.75</v>
      </c>
      <c r="L66" s="4">
        <v>57.25</v>
      </c>
      <c r="M66" s="4">
        <v>64.25</v>
      </c>
      <c r="N66" s="4">
        <v>74.25</v>
      </c>
      <c r="O66" s="4">
        <v>97</v>
      </c>
      <c r="P66" s="4">
        <v>99.75</v>
      </c>
      <c r="Q66" s="4">
        <v>79</v>
      </c>
      <c r="R66" s="4">
        <v>89</v>
      </c>
      <c r="S66" s="4">
        <v>100</v>
      </c>
      <c r="T66" s="4">
        <v>117</v>
      </c>
      <c r="U66" s="4">
        <v>155</v>
      </c>
      <c r="V66" s="4">
        <v>159</v>
      </c>
      <c r="W66" s="4">
        <v>94</v>
      </c>
      <c r="X66" s="4">
        <v>106</v>
      </c>
      <c r="Y66" s="4">
        <v>119</v>
      </c>
      <c r="Z66" s="4">
        <v>138</v>
      </c>
      <c r="AA66" s="4">
        <v>181</v>
      </c>
      <c r="AB66" s="4">
        <v>186</v>
      </c>
    </row>
    <row r="67" spans="3:28">
      <c r="C67" s="1">
        <v>69</v>
      </c>
      <c r="D67" s="1"/>
      <c r="E67" s="4">
        <v>41</v>
      </c>
      <c r="F67" s="4">
        <v>46.5</v>
      </c>
      <c r="G67" s="4">
        <v>51</v>
      </c>
      <c r="H67" s="4">
        <v>59.5</v>
      </c>
      <c r="I67" s="4">
        <v>80.5</v>
      </c>
      <c r="J67" s="4">
        <v>82.5</v>
      </c>
      <c r="K67" s="4">
        <v>52.25</v>
      </c>
      <c r="L67" s="4">
        <v>59.25</v>
      </c>
      <c r="M67" s="4">
        <v>65.25</v>
      </c>
      <c r="N67" s="4">
        <v>75.25</v>
      </c>
      <c r="O67" s="4">
        <v>100</v>
      </c>
      <c r="P67" s="4">
        <v>102.75</v>
      </c>
      <c r="Q67" s="4">
        <v>82</v>
      </c>
      <c r="R67" s="4">
        <v>93</v>
      </c>
      <c r="S67" s="4">
        <v>102</v>
      </c>
      <c r="T67" s="4">
        <v>119</v>
      </c>
      <c r="U67" s="4">
        <v>161</v>
      </c>
      <c r="V67" s="4">
        <v>165</v>
      </c>
      <c r="W67" s="4">
        <v>97</v>
      </c>
      <c r="X67" s="4">
        <v>110</v>
      </c>
      <c r="Y67" s="4">
        <v>121</v>
      </c>
      <c r="Z67" s="4">
        <v>140</v>
      </c>
      <c r="AA67" s="4">
        <v>187</v>
      </c>
      <c r="AB67" s="4">
        <v>192</v>
      </c>
    </row>
    <row r="68" spans="3:28">
      <c r="C68" s="1">
        <v>70</v>
      </c>
      <c r="D68" s="1"/>
      <c r="E68" s="4">
        <v>43</v>
      </c>
      <c r="F68" s="4">
        <v>48.5</v>
      </c>
      <c r="G68" s="4">
        <v>52</v>
      </c>
      <c r="H68" s="4">
        <v>61.5</v>
      </c>
      <c r="I68" s="4">
        <v>83</v>
      </c>
      <c r="J68" s="4">
        <v>85</v>
      </c>
      <c r="K68" s="4">
        <v>54.25</v>
      </c>
      <c r="L68" s="4">
        <v>61.25</v>
      </c>
      <c r="M68" s="4">
        <v>66.25</v>
      </c>
      <c r="N68" s="4">
        <v>77.25</v>
      </c>
      <c r="O68" s="4">
        <v>102.5</v>
      </c>
      <c r="P68" s="4">
        <v>105.25</v>
      </c>
      <c r="Q68" s="4">
        <v>86</v>
      </c>
      <c r="R68" s="4">
        <v>97</v>
      </c>
      <c r="S68" s="4">
        <v>104</v>
      </c>
      <c r="T68" s="4">
        <v>123</v>
      </c>
      <c r="U68" s="4">
        <v>166</v>
      </c>
      <c r="V68" s="4">
        <v>170</v>
      </c>
      <c r="W68" s="4">
        <v>101</v>
      </c>
      <c r="X68" s="4">
        <v>114</v>
      </c>
      <c r="Y68" s="4">
        <v>123</v>
      </c>
      <c r="Z68" s="4">
        <v>144</v>
      </c>
      <c r="AA68" s="4">
        <v>192</v>
      </c>
      <c r="AB68" s="4">
        <v>197</v>
      </c>
    </row>
    <row r="69" spans="3:28">
      <c r="C69" s="1">
        <v>71</v>
      </c>
      <c r="D69" s="1"/>
      <c r="E69" s="4">
        <v>45</v>
      </c>
      <c r="F69" s="4">
        <v>50.5</v>
      </c>
      <c r="G69" s="4">
        <v>56.5</v>
      </c>
      <c r="H69" s="4">
        <v>62.5</v>
      </c>
      <c r="I69" s="4">
        <v>84.5</v>
      </c>
      <c r="J69" s="4">
        <v>86.5</v>
      </c>
      <c r="K69" s="4">
        <v>56.25</v>
      </c>
      <c r="L69" s="4">
        <v>63.25</v>
      </c>
      <c r="M69" s="4">
        <v>70.75</v>
      </c>
      <c r="N69" s="4">
        <v>78.25</v>
      </c>
      <c r="O69" s="4">
        <v>104</v>
      </c>
      <c r="P69" s="4">
        <v>106.75</v>
      </c>
      <c r="Q69" s="4">
        <v>90</v>
      </c>
      <c r="R69" s="4">
        <v>101</v>
      </c>
      <c r="S69" s="4">
        <v>113</v>
      </c>
      <c r="T69" s="4">
        <v>125</v>
      </c>
      <c r="U69" s="4">
        <v>169</v>
      </c>
      <c r="V69" s="4">
        <v>173</v>
      </c>
      <c r="W69" s="4">
        <v>105</v>
      </c>
      <c r="X69" s="4">
        <v>118</v>
      </c>
      <c r="Y69" s="4">
        <v>132</v>
      </c>
      <c r="Z69" s="4">
        <v>146</v>
      </c>
      <c r="AA69" s="4">
        <v>195</v>
      </c>
      <c r="AB69" s="4">
        <v>200</v>
      </c>
    </row>
    <row r="70" spans="3:28">
      <c r="C70" s="1">
        <v>72</v>
      </c>
      <c r="D70" s="1"/>
      <c r="E70" s="4">
        <v>46.5</v>
      </c>
      <c r="F70" s="4">
        <v>52</v>
      </c>
      <c r="G70" s="4">
        <v>58.5</v>
      </c>
      <c r="H70" s="4">
        <v>64.5</v>
      </c>
      <c r="I70" s="4">
        <v>86</v>
      </c>
      <c r="J70" s="4">
        <v>88</v>
      </c>
      <c r="K70" s="4">
        <v>57.75</v>
      </c>
      <c r="L70" s="4">
        <v>64.75</v>
      </c>
      <c r="M70" s="4">
        <v>72.75</v>
      </c>
      <c r="N70" s="4">
        <v>80.25</v>
      </c>
      <c r="O70" s="4">
        <v>105.5</v>
      </c>
      <c r="P70" s="4">
        <v>108.25</v>
      </c>
      <c r="Q70" s="4">
        <v>93</v>
      </c>
      <c r="R70" s="4">
        <v>104</v>
      </c>
      <c r="S70" s="4">
        <v>117</v>
      </c>
      <c r="T70" s="4">
        <v>129</v>
      </c>
      <c r="U70" s="4">
        <v>172</v>
      </c>
      <c r="V70" s="4">
        <v>176</v>
      </c>
      <c r="W70" s="4">
        <v>108</v>
      </c>
      <c r="X70" s="4">
        <v>121</v>
      </c>
      <c r="Y70" s="4">
        <v>136</v>
      </c>
      <c r="Z70" s="4">
        <v>150</v>
      </c>
      <c r="AA70" s="4">
        <v>198</v>
      </c>
      <c r="AB70" s="4">
        <v>203</v>
      </c>
    </row>
    <row r="71" spans="3:28">
      <c r="C71" s="1">
        <v>73</v>
      </c>
      <c r="D71" s="1"/>
      <c r="E71" s="4">
        <v>48</v>
      </c>
      <c r="F71" s="4">
        <v>54</v>
      </c>
      <c r="G71" s="4">
        <v>60.5</v>
      </c>
      <c r="H71" s="4">
        <v>67.5</v>
      </c>
      <c r="I71" s="4">
        <v>88</v>
      </c>
      <c r="J71" s="4">
        <v>90</v>
      </c>
      <c r="K71" s="4">
        <v>59.25</v>
      </c>
      <c r="L71" s="4">
        <v>66.75</v>
      </c>
      <c r="M71" s="4">
        <v>74.75</v>
      </c>
      <c r="N71" s="4">
        <v>83.25</v>
      </c>
      <c r="O71" s="4">
        <v>107.5</v>
      </c>
      <c r="P71" s="4">
        <v>110.25</v>
      </c>
      <c r="Q71" s="4">
        <v>96</v>
      </c>
      <c r="R71" s="4">
        <v>108</v>
      </c>
      <c r="S71" s="4">
        <v>121</v>
      </c>
      <c r="T71" s="4">
        <v>135</v>
      </c>
      <c r="U71" s="4">
        <v>176</v>
      </c>
      <c r="V71" s="4">
        <v>180</v>
      </c>
      <c r="W71" s="4">
        <v>111</v>
      </c>
      <c r="X71" s="4">
        <v>125</v>
      </c>
      <c r="Y71" s="4">
        <v>140</v>
      </c>
      <c r="Z71" s="4">
        <v>156</v>
      </c>
      <c r="AA71" s="4">
        <v>202</v>
      </c>
      <c r="AB71" s="4">
        <v>207</v>
      </c>
    </row>
    <row r="72" spans="3:28">
      <c r="C72" s="1">
        <v>74</v>
      </c>
      <c r="D72" s="1"/>
      <c r="E72" s="4">
        <v>50.5</v>
      </c>
      <c r="F72" s="4">
        <v>57</v>
      </c>
      <c r="G72" s="4">
        <v>63.5</v>
      </c>
      <c r="H72" s="4">
        <v>70</v>
      </c>
      <c r="I72" s="4">
        <v>91.5</v>
      </c>
      <c r="J72" s="4">
        <v>93.5</v>
      </c>
      <c r="K72" s="4">
        <v>61.75</v>
      </c>
      <c r="L72" s="4">
        <v>69.75</v>
      </c>
      <c r="M72" s="4">
        <v>77.75</v>
      </c>
      <c r="N72" s="4">
        <v>85.75</v>
      </c>
      <c r="O72" s="4">
        <v>111</v>
      </c>
      <c r="P72" s="4">
        <v>113.75</v>
      </c>
      <c r="Q72" s="4">
        <v>101</v>
      </c>
      <c r="R72" s="4">
        <v>114</v>
      </c>
      <c r="S72" s="4">
        <v>127</v>
      </c>
      <c r="T72" s="4">
        <v>140</v>
      </c>
      <c r="U72" s="4">
        <v>183</v>
      </c>
      <c r="V72" s="4">
        <v>187</v>
      </c>
      <c r="W72" s="4">
        <v>116</v>
      </c>
      <c r="X72" s="4">
        <v>131</v>
      </c>
      <c r="Y72" s="4">
        <v>146</v>
      </c>
      <c r="Z72" s="4">
        <v>161</v>
      </c>
      <c r="AA72" s="4">
        <v>209</v>
      </c>
      <c r="AB72" s="4">
        <v>214</v>
      </c>
    </row>
    <row r="73" spans="3:28">
      <c r="C73" s="1">
        <v>75</v>
      </c>
      <c r="D73" s="1"/>
      <c r="E73" s="4">
        <v>53</v>
      </c>
      <c r="F73" s="4">
        <v>59.5</v>
      </c>
      <c r="G73" s="4">
        <v>66.5</v>
      </c>
      <c r="H73" s="4">
        <v>74.5</v>
      </c>
      <c r="I73" s="4">
        <v>95</v>
      </c>
      <c r="J73" s="4">
        <v>97</v>
      </c>
      <c r="K73" s="4">
        <v>64.25</v>
      </c>
      <c r="L73" s="4">
        <v>72.25</v>
      </c>
      <c r="M73" s="4">
        <v>80.75</v>
      </c>
      <c r="N73" s="4">
        <v>90.25</v>
      </c>
      <c r="O73" s="4">
        <v>114.5</v>
      </c>
      <c r="P73" s="4">
        <v>117.25</v>
      </c>
      <c r="Q73" s="4">
        <v>106</v>
      </c>
      <c r="R73" s="4">
        <v>119</v>
      </c>
      <c r="S73" s="4">
        <v>133</v>
      </c>
      <c r="T73" s="4">
        <v>149</v>
      </c>
      <c r="U73" s="4">
        <v>190</v>
      </c>
      <c r="V73" s="4">
        <v>194</v>
      </c>
      <c r="W73" s="4">
        <v>121</v>
      </c>
      <c r="X73" s="4">
        <v>136</v>
      </c>
      <c r="Y73" s="4">
        <v>152</v>
      </c>
      <c r="Z73" s="4">
        <v>170</v>
      </c>
      <c r="AA73" s="4">
        <v>216</v>
      </c>
      <c r="AB73" s="4">
        <v>221</v>
      </c>
    </row>
    <row r="74" spans="3:28">
      <c r="C74" s="1">
        <v>76</v>
      </c>
      <c r="D74" s="1"/>
      <c r="E74" s="4">
        <v>55</v>
      </c>
      <c r="F74" s="4">
        <v>62</v>
      </c>
      <c r="G74" s="4">
        <v>69</v>
      </c>
      <c r="H74" s="4">
        <v>77.5</v>
      </c>
      <c r="I74" s="4">
        <v>99</v>
      </c>
      <c r="J74" s="4">
        <v>101</v>
      </c>
      <c r="K74" s="4">
        <v>66.25</v>
      </c>
      <c r="L74" s="4">
        <v>74.75</v>
      </c>
      <c r="M74" s="4">
        <v>83.25</v>
      </c>
      <c r="N74" s="4">
        <v>93.25</v>
      </c>
      <c r="O74" s="4">
        <v>118.5</v>
      </c>
      <c r="P74" s="4">
        <v>121.25</v>
      </c>
      <c r="Q74" s="4">
        <v>110</v>
      </c>
      <c r="R74" s="4">
        <v>124</v>
      </c>
      <c r="S74" s="4">
        <v>138</v>
      </c>
      <c r="T74" s="4">
        <v>155</v>
      </c>
      <c r="U74" s="4">
        <v>198</v>
      </c>
      <c r="V74" s="4">
        <v>202</v>
      </c>
      <c r="W74" s="4">
        <v>125</v>
      </c>
      <c r="X74" s="4">
        <v>141</v>
      </c>
      <c r="Y74" s="4">
        <v>157</v>
      </c>
      <c r="Z74" s="4">
        <v>176</v>
      </c>
      <c r="AA74" s="4">
        <v>224</v>
      </c>
      <c r="AB74" s="4">
        <v>229</v>
      </c>
    </row>
    <row r="75" spans="3:28">
      <c r="C75" s="1">
        <v>77</v>
      </c>
      <c r="D75" s="1"/>
      <c r="E75" s="4">
        <v>57.5</v>
      </c>
      <c r="F75" s="4">
        <v>65</v>
      </c>
      <c r="G75" s="4">
        <v>72</v>
      </c>
      <c r="H75" s="4">
        <v>81.5</v>
      </c>
      <c r="I75" s="4">
        <v>103</v>
      </c>
      <c r="J75" s="4">
        <v>105</v>
      </c>
      <c r="K75" s="4">
        <v>68.75</v>
      </c>
      <c r="L75" s="4">
        <v>77.75</v>
      </c>
      <c r="M75" s="4">
        <v>86.25</v>
      </c>
      <c r="N75" s="4">
        <v>97.25</v>
      </c>
      <c r="O75" s="4">
        <v>122.5</v>
      </c>
      <c r="P75" s="4">
        <v>125.25</v>
      </c>
      <c r="Q75" s="4">
        <v>115</v>
      </c>
      <c r="R75" s="4">
        <v>130</v>
      </c>
      <c r="S75" s="4">
        <v>144</v>
      </c>
      <c r="T75" s="4">
        <v>163</v>
      </c>
      <c r="U75" s="4">
        <v>206</v>
      </c>
      <c r="V75" s="4">
        <v>210</v>
      </c>
      <c r="W75" s="4">
        <v>130</v>
      </c>
      <c r="X75" s="4">
        <v>147</v>
      </c>
      <c r="Y75" s="4">
        <v>163</v>
      </c>
      <c r="Z75" s="4">
        <v>184</v>
      </c>
      <c r="AA75" s="4">
        <v>232</v>
      </c>
      <c r="AB75" s="4">
        <v>237</v>
      </c>
    </row>
    <row r="76" spans="3:28">
      <c r="C76" s="1">
        <v>78</v>
      </c>
      <c r="D76" s="1"/>
      <c r="E76" s="4">
        <v>60</v>
      </c>
      <c r="F76" s="4">
        <v>67.5</v>
      </c>
      <c r="G76" s="4">
        <v>75</v>
      </c>
      <c r="H76" s="4">
        <v>85</v>
      </c>
      <c r="I76" s="4">
        <v>107.5</v>
      </c>
      <c r="J76" s="4">
        <v>109.5</v>
      </c>
      <c r="K76" s="4">
        <v>71.25</v>
      </c>
      <c r="L76" s="4">
        <v>80.25</v>
      </c>
      <c r="M76" s="4">
        <v>89.25</v>
      </c>
      <c r="N76" s="4">
        <v>100.75</v>
      </c>
      <c r="O76" s="4">
        <v>127</v>
      </c>
      <c r="P76" s="4">
        <v>129.75</v>
      </c>
      <c r="Q76" s="4">
        <v>120</v>
      </c>
      <c r="R76" s="4">
        <v>135</v>
      </c>
      <c r="S76" s="4">
        <v>150</v>
      </c>
      <c r="T76" s="4">
        <v>170</v>
      </c>
      <c r="U76" s="4">
        <v>215</v>
      </c>
      <c r="V76" s="4">
        <v>219</v>
      </c>
      <c r="W76" s="4">
        <v>135</v>
      </c>
      <c r="X76" s="4">
        <v>152</v>
      </c>
      <c r="Y76" s="4">
        <v>169</v>
      </c>
      <c r="Z76" s="4">
        <v>191</v>
      </c>
      <c r="AA76" s="4">
        <v>241</v>
      </c>
      <c r="AB76" s="4">
        <v>246</v>
      </c>
    </row>
    <row r="77" spans="3:28">
      <c r="C77" s="1">
        <v>79</v>
      </c>
      <c r="D77" s="1"/>
      <c r="E77" s="4">
        <v>62.5</v>
      </c>
      <c r="F77" s="4">
        <v>70</v>
      </c>
      <c r="G77" s="4">
        <v>78</v>
      </c>
      <c r="H77" s="4">
        <v>88</v>
      </c>
      <c r="I77" s="4">
        <v>112.5</v>
      </c>
      <c r="J77" s="4">
        <v>114.5</v>
      </c>
      <c r="K77" s="4">
        <v>73.75</v>
      </c>
      <c r="L77" s="4">
        <v>82.75</v>
      </c>
      <c r="M77" s="4">
        <v>92.25</v>
      </c>
      <c r="N77" s="4">
        <v>103.75</v>
      </c>
      <c r="O77" s="4">
        <v>132</v>
      </c>
      <c r="P77" s="4">
        <v>134.75</v>
      </c>
      <c r="Q77" s="4">
        <v>125</v>
      </c>
      <c r="R77" s="4">
        <v>140</v>
      </c>
      <c r="S77" s="4">
        <v>156</v>
      </c>
      <c r="T77" s="4">
        <v>176</v>
      </c>
      <c r="U77" s="4">
        <v>225</v>
      </c>
      <c r="V77" s="4">
        <v>229</v>
      </c>
      <c r="W77" s="4">
        <v>140</v>
      </c>
      <c r="X77" s="4">
        <v>157</v>
      </c>
      <c r="Y77" s="4">
        <v>175</v>
      </c>
      <c r="Z77" s="4">
        <v>197</v>
      </c>
      <c r="AA77" s="4">
        <v>251</v>
      </c>
      <c r="AB77" s="4">
        <v>256</v>
      </c>
    </row>
    <row r="78" spans="3:28">
      <c r="C78" s="1">
        <v>80</v>
      </c>
      <c r="D78" s="1"/>
      <c r="E78" s="4">
        <v>65</v>
      </c>
      <c r="F78" s="4">
        <v>73.5</v>
      </c>
      <c r="G78" s="4">
        <v>81.5</v>
      </c>
      <c r="H78" s="4">
        <v>91.5</v>
      </c>
      <c r="I78" s="4">
        <v>117.5</v>
      </c>
      <c r="J78" s="4">
        <v>119.5</v>
      </c>
      <c r="K78" s="4">
        <v>76.25</v>
      </c>
      <c r="L78" s="4">
        <v>86.25</v>
      </c>
      <c r="M78" s="4">
        <v>95.75</v>
      </c>
      <c r="N78" s="4">
        <v>107.25</v>
      </c>
      <c r="O78" s="4">
        <v>137</v>
      </c>
      <c r="P78" s="4">
        <v>139.75</v>
      </c>
      <c r="Q78" s="4">
        <v>130</v>
      </c>
      <c r="R78" s="4">
        <v>147</v>
      </c>
      <c r="S78" s="4">
        <v>163</v>
      </c>
      <c r="T78" s="4">
        <v>183</v>
      </c>
      <c r="U78" s="4">
        <v>235</v>
      </c>
      <c r="V78" s="4">
        <v>239</v>
      </c>
      <c r="W78" s="4">
        <v>145</v>
      </c>
      <c r="X78" s="4">
        <v>164</v>
      </c>
      <c r="Y78" s="4">
        <v>182</v>
      </c>
      <c r="Z78" s="4">
        <v>204</v>
      </c>
      <c r="AA78" s="4">
        <v>261</v>
      </c>
      <c r="AB78" s="4">
        <v>266</v>
      </c>
    </row>
    <row r="79" spans="3:28">
      <c r="C79" s="1">
        <v>81</v>
      </c>
      <c r="D79" s="1"/>
      <c r="E79" s="4">
        <v>68</v>
      </c>
      <c r="F79" s="4">
        <v>76.5</v>
      </c>
      <c r="G79" s="4">
        <v>85</v>
      </c>
      <c r="H79" s="4">
        <v>95</v>
      </c>
      <c r="I79" s="4">
        <v>122.5</v>
      </c>
      <c r="J79" s="4">
        <v>124.5</v>
      </c>
      <c r="K79" s="4">
        <v>79.25</v>
      </c>
      <c r="L79" s="4">
        <v>89.25</v>
      </c>
      <c r="M79" s="4">
        <v>99.25</v>
      </c>
      <c r="N79" s="4">
        <v>110.75</v>
      </c>
      <c r="O79" s="4">
        <v>142</v>
      </c>
      <c r="P79" s="4">
        <v>144.75</v>
      </c>
      <c r="Q79" s="4">
        <v>136</v>
      </c>
      <c r="R79" s="4">
        <v>153</v>
      </c>
      <c r="S79" s="4">
        <v>170</v>
      </c>
      <c r="T79" s="4">
        <v>190</v>
      </c>
      <c r="U79" s="4">
        <v>245</v>
      </c>
      <c r="V79" s="4">
        <v>249</v>
      </c>
      <c r="W79" s="4">
        <v>151</v>
      </c>
      <c r="X79" s="4">
        <v>170</v>
      </c>
      <c r="Y79" s="4">
        <v>189</v>
      </c>
      <c r="Z79" s="4">
        <v>211</v>
      </c>
      <c r="AA79" s="4">
        <v>271</v>
      </c>
      <c r="AB79" s="4">
        <v>276</v>
      </c>
    </row>
    <row r="80" spans="3:28">
      <c r="C80" s="1">
        <v>82</v>
      </c>
      <c r="D80" s="1"/>
      <c r="E80" s="4">
        <v>71</v>
      </c>
      <c r="F80" s="4">
        <v>80</v>
      </c>
      <c r="G80" s="4">
        <v>88.5</v>
      </c>
      <c r="H80" s="4">
        <v>99</v>
      </c>
      <c r="I80" s="4">
        <v>127.5</v>
      </c>
      <c r="J80" s="4">
        <v>129.5</v>
      </c>
      <c r="K80" s="4">
        <v>82.25</v>
      </c>
      <c r="L80" s="4">
        <v>92.75</v>
      </c>
      <c r="M80" s="4">
        <v>102.75</v>
      </c>
      <c r="N80" s="4">
        <v>114.75</v>
      </c>
      <c r="O80" s="4">
        <v>147</v>
      </c>
      <c r="P80" s="4">
        <v>149.75</v>
      </c>
      <c r="Q80" s="4">
        <v>142</v>
      </c>
      <c r="R80" s="4">
        <v>160</v>
      </c>
      <c r="S80" s="4">
        <v>177</v>
      </c>
      <c r="T80" s="4">
        <v>198</v>
      </c>
      <c r="U80" s="4">
        <v>255</v>
      </c>
      <c r="V80" s="4">
        <v>259</v>
      </c>
      <c r="W80" s="4">
        <v>157</v>
      </c>
      <c r="X80" s="4">
        <v>177</v>
      </c>
      <c r="Y80" s="4">
        <v>196</v>
      </c>
      <c r="Z80" s="4">
        <v>219</v>
      </c>
      <c r="AA80" s="4">
        <v>281</v>
      </c>
      <c r="AB80" s="4">
        <v>286</v>
      </c>
    </row>
    <row r="81" spans="3:28">
      <c r="C81" s="1">
        <v>83</v>
      </c>
      <c r="D81" s="1"/>
      <c r="E81" s="4">
        <v>73.5</v>
      </c>
      <c r="F81" s="4">
        <v>82.5</v>
      </c>
      <c r="G81" s="4">
        <v>92</v>
      </c>
      <c r="H81" s="4">
        <v>102.5</v>
      </c>
      <c r="I81" s="4">
        <v>132</v>
      </c>
      <c r="J81" s="4">
        <v>134</v>
      </c>
      <c r="K81" s="4">
        <v>84.75</v>
      </c>
      <c r="L81" s="4">
        <v>95.25</v>
      </c>
      <c r="M81" s="4">
        <v>106.25</v>
      </c>
      <c r="N81" s="4">
        <v>118.25</v>
      </c>
      <c r="O81" s="4">
        <v>151.5</v>
      </c>
      <c r="P81" s="4">
        <v>154.25</v>
      </c>
      <c r="Q81" s="4">
        <v>147</v>
      </c>
      <c r="R81" s="4">
        <v>165</v>
      </c>
      <c r="S81" s="4">
        <v>184</v>
      </c>
      <c r="T81" s="4">
        <v>205</v>
      </c>
      <c r="U81" s="4">
        <v>264</v>
      </c>
      <c r="V81" s="4">
        <v>268</v>
      </c>
      <c r="W81" s="4">
        <v>162</v>
      </c>
      <c r="X81" s="4">
        <v>182</v>
      </c>
      <c r="Y81" s="4">
        <v>203</v>
      </c>
      <c r="Z81" s="4">
        <v>226</v>
      </c>
      <c r="AA81" s="4">
        <v>290</v>
      </c>
      <c r="AB81" s="4">
        <v>295</v>
      </c>
    </row>
    <row r="82" spans="3:28">
      <c r="C82" s="1">
        <v>84</v>
      </c>
      <c r="D82" s="1"/>
      <c r="E82" s="4">
        <v>76</v>
      </c>
      <c r="F82" s="4">
        <v>85.5</v>
      </c>
      <c r="G82" s="4">
        <v>95.5</v>
      </c>
      <c r="H82" s="4">
        <v>106</v>
      </c>
      <c r="I82" s="4">
        <v>137</v>
      </c>
      <c r="J82" s="4">
        <v>139</v>
      </c>
      <c r="K82" s="4">
        <v>87.25</v>
      </c>
      <c r="L82" s="4">
        <v>98.25</v>
      </c>
      <c r="M82" s="4">
        <v>109.75</v>
      </c>
      <c r="N82" s="4">
        <v>121.75</v>
      </c>
      <c r="O82" s="4">
        <v>156.5</v>
      </c>
      <c r="P82" s="4">
        <v>159.25</v>
      </c>
      <c r="Q82" s="4">
        <v>152</v>
      </c>
      <c r="R82" s="4">
        <v>171</v>
      </c>
      <c r="S82" s="4">
        <v>191</v>
      </c>
      <c r="T82" s="4">
        <v>212</v>
      </c>
      <c r="U82" s="4">
        <v>274</v>
      </c>
      <c r="V82" s="4">
        <v>278</v>
      </c>
      <c r="W82" s="4">
        <v>167</v>
      </c>
      <c r="X82" s="4">
        <v>188</v>
      </c>
      <c r="Y82" s="4">
        <v>210</v>
      </c>
      <c r="Z82" s="4">
        <v>233</v>
      </c>
      <c r="AA82" s="4">
        <v>300</v>
      </c>
      <c r="AB82" s="4">
        <v>305</v>
      </c>
    </row>
    <row r="83" spans="3:28">
      <c r="C83" s="1">
        <v>85</v>
      </c>
      <c r="D83" s="1"/>
      <c r="E83" s="4">
        <v>78.5</v>
      </c>
      <c r="F83" s="4">
        <v>88.5</v>
      </c>
      <c r="G83" s="4">
        <v>99</v>
      </c>
      <c r="H83" s="4">
        <v>110</v>
      </c>
      <c r="I83" s="4">
        <v>142</v>
      </c>
      <c r="J83" s="4">
        <v>144</v>
      </c>
      <c r="K83" s="4">
        <v>89.75</v>
      </c>
      <c r="L83" s="4">
        <v>101.25</v>
      </c>
      <c r="M83" s="4">
        <v>113.25</v>
      </c>
      <c r="N83" s="4">
        <v>125.75</v>
      </c>
      <c r="O83" s="4">
        <v>161.5</v>
      </c>
      <c r="P83" s="4">
        <v>164.25</v>
      </c>
      <c r="Q83" s="4">
        <v>157</v>
      </c>
      <c r="R83" s="4">
        <v>177</v>
      </c>
      <c r="S83" s="4">
        <v>198</v>
      </c>
      <c r="T83" s="4">
        <v>220</v>
      </c>
      <c r="U83" s="4">
        <v>284</v>
      </c>
      <c r="V83" s="4">
        <v>288</v>
      </c>
      <c r="W83" s="4">
        <v>172</v>
      </c>
      <c r="X83" s="4">
        <v>194</v>
      </c>
      <c r="Y83" s="4">
        <v>217</v>
      </c>
      <c r="Z83" s="4">
        <v>241</v>
      </c>
      <c r="AA83" s="4">
        <v>310</v>
      </c>
      <c r="AB83" s="4">
        <v>315</v>
      </c>
    </row>
    <row r="84" spans="3:28">
      <c r="C84" s="1">
        <v>86</v>
      </c>
      <c r="D84" s="1"/>
      <c r="E84" s="4">
        <v>81</v>
      </c>
      <c r="F84" s="4">
        <v>91</v>
      </c>
      <c r="G84" s="4">
        <v>102.5</v>
      </c>
      <c r="H84" s="4">
        <v>113.5</v>
      </c>
      <c r="I84" s="4">
        <v>147</v>
      </c>
      <c r="J84" s="4">
        <v>149</v>
      </c>
      <c r="K84" s="4">
        <v>92.25</v>
      </c>
      <c r="L84" s="4">
        <v>103.75</v>
      </c>
      <c r="M84" s="4">
        <v>116.75</v>
      </c>
      <c r="N84" s="4">
        <v>129.25</v>
      </c>
      <c r="O84" s="4">
        <v>166.5</v>
      </c>
      <c r="P84" s="4">
        <v>169.25</v>
      </c>
      <c r="Q84" s="4">
        <v>162</v>
      </c>
      <c r="R84" s="4">
        <v>182</v>
      </c>
      <c r="S84" s="4">
        <v>205</v>
      </c>
      <c r="T84" s="4">
        <v>227</v>
      </c>
      <c r="U84" s="4">
        <v>294</v>
      </c>
      <c r="V84" s="4">
        <v>298</v>
      </c>
      <c r="W84" s="4">
        <v>177</v>
      </c>
      <c r="X84" s="4">
        <v>199</v>
      </c>
      <c r="Y84" s="4">
        <v>224</v>
      </c>
      <c r="Z84" s="4">
        <v>248</v>
      </c>
      <c r="AA84" s="4">
        <v>320</v>
      </c>
      <c r="AB84" s="4">
        <v>325</v>
      </c>
    </row>
    <row r="85" spans="3:28">
      <c r="C85" s="1">
        <v>87</v>
      </c>
      <c r="D85" s="1"/>
      <c r="E85" s="4">
        <v>83</v>
      </c>
      <c r="F85" s="4">
        <v>94</v>
      </c>
      <c r="G85" s="4">
        <v>105</v>
      </c>
      <c r="H85" s="4">
        <v>117</v>
      </c>
      <c r="I85" s="4">
        <v>152</v>
      </c>
      <c r="J85" s="4">
        <v>154</v>
      </c>
      <c r="K85" s="4">
        <v>94.25</v>
      </c>
      <c r="L85" s="4">
        <v>106.75</v>
      </c>
      <c r="M85" s="4">
        <v>119.25</v>
      </c>
      <c r="N85" s="4">
        <v>132.75</v>
      </c>
      <c r="O85" s="4">
        <v>171.5</v>
      </c>
      <c r="P85" s="4">
        <v>174.25</v>
      </c>
      <c r="Q85" s="4">
        <v>166</v>
      </c>
      <c r="R85" s="4">
        <v>188</v>
      </c>
      <c r="S85" s="4">
        <v>210</v>
      </c>
      <c r="T85" s="4">
        <v>234</v>
      </c>
      <c r="U85" s="4">
        <v>304</v>
      </c>
      <c r="V85" s="4">
        <v>308</v>
      </c>
      <c r="W85" s="4">
        <v>181</v>
      </c>
      <c r="X85" s="4">
        <v>205</v>
      </c>
      <c r="Y85" s="4">
        <v>229</v>
      </c>
      <c r="Z85" s="4">
        <v>255</v>
      </c>
      <c r="AA85" s="4">
        <v>330</v>
      </c>
      <c r="AB85" s="4">
        <v>335</v>
      </c>
    </row>
    <row r="86" spans="3:28">
      <c r="C86" s="1">
        <v>88</v>
      </c>
      <c r="D86" s="1"/>
      <c r="E86" s="4">
        <v>83.5</v>
      </c>
      <c r="F86" s="4">
        <v>95</v>
      </c>
      <c r="G86" s="4">
        <v>106</v>
      </c>
      <c r="H86" s="4">
        <v>118</v>
      </c>
      <c r="I86" s="4">
        <v>157</v>
      </c>
      <c r="J86" s="4">
        <v>159</v>
      </c>
      <c r="K86" s="4">
        <v>94.75</v>
      </c>
      <c r="L86" s="4">
        <v>107.75</v>
      </c>
      <c r="M86" s="4">
        <v>120.25</v>
      </c>
      <c r="N86" s="4">
        <v>133.75</v>
      </c>
      <c r="O86" s="4">
        <v>176.5</v>
      </c>
      <c r="P86" s="4">
        <v>179.25</v>
      </c>
      <c r="Q86" s="4">
        <v>167</v>
      </c>
      <c r="R86" s="4">
        <v>190</v>
      </c>
      <c r="S86" s="4">
        <v>212</v>
      </c>
      <c r="T86" s="4">
        <v>236</v>
      </c>
      <c r="U86" s="4">
        <v>314</v>
      </c>
      <c r="V86" s="4">
        <v>318</v>
      </c>
      <c r="W86" s="4">
        <v>182</v>
      </c>
      <c r="X86" s="4">
        <v>207</v>
      </c>
      <c r="Y86" s="4">
        <v>231</v>
      </c>
      <c r="Z86" s="4">
        <v>257</v>
      </c>
      <c r="AA86" s="4">
        <v>340</v>
      </c>
      <c r="AB86" s="4">
        <v>345</v>
      </c>
    </row>
    <row r="87" spans="3:28">
      <c r="C87" s="1">
        <v>89</v>
      </c>
      <c r="D87" s="1"/>
      <c r="E87" s="4">
        <v>84</v>
      </c>
      <c r="F87" s="4">
        <v>96</v>
      </c>
      <c r="G87" s="4">
        <v>107</v>
      </c>
      <c r="H87" s="4">
        <v>119</v>
      </c>
      <c r="I87" s="4">
        <v>162</v>
      </c>
      <c r="J87" s="4">
        <v>164</v>
      </c>
      <c r="K87" s="4">
        <v>95.25</v>
      </c>
      <c r="L87" s="4">
        <v>108.75</v>
      </c>
      <c r="M87" s="4">
        <v>121.25</v>
      </c>
      <c r="N87" s="4">
        <v>134.75</v>
      </c>
      <c r="O87" s="4">
        <v>181.5</v>
      </c>
      <c r="P87" s="4">
        <v>184.25</v>
      </c>
      <c r="Q87" s="4">
        <v>168</v>
      </c>
      <c r="R87" s="4">
        <v>192</v>
      </c>
      <c r="S87" s="4">
        <v>214</v>
      </c>
      <c r="T87" s="4">
        <v>238</v>
      </c>
      <c r="U87" s="4">
        <v>324</v>
      </c>
      <c r="V87" s="4">
        <v>328</v>
      </c>
      <c r="W87" s="4">
        <v>183</v>
      </c>
      <c r="X87" s="4">
        <v>209</v>
      </c>
      <c r="Y87" s="4">
        <v>233</v>
      </c>
      <c r="Z87" s="4">
        <v>259</v>
      </c>
      <c r="AA87" s="4">
        <v>350</v>
      </c>
      <c r="AB87" s="4">
        <v>355</v>
      </c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22BB1-DAE2-41E7-9E6B-9F8060FFBC80}">
  <sheetPr codeName="Sheet116">
    <tabColor theme="5" tint="-0.249977111117893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100</v>
      </c>
      <c r="F13" s="1">
        <v>100</v>
      </c>
      <c r="G13" s="1">
        <v>100</v>
      </c>
      <c r="H13" s="1">
        <v>100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21.64</v>
      </c>
      <c r="F48" s="4">
        <v>30.9</v>
      </c>
      <c r="G48" s="4">
        <v>43.26</v>
      </c>
      <c r="H48" s="4">
        <v>55.62</v>
      </c>
      <c r="I48" s="4"/>
      <c r="J48" s="4"/>
      <c r="K48" s="22"/>
      <c r="L48" s="22"/>
      <c r="M48" s="22"/>
      <c r="N48" s="22"/>
      <c r="O48" s="4"/>
    </row>
    <row r="49" spans="3:15">
      <c r="C49" s="1">
        <v>51</v>
      </c>
      <c r="D49" s="1"/>
      <c r="E49" s="4">
        <v>22.66</v>
      </c>
      <c r="F49" s="4">
        <v>31.94</v>
      </c>
      <c r="G49" s="4">
        <v>45.32</v>
      </c>
      <c r="H49" s="4">
        <v>57.68</v>
      </c>
      <c r="I49" s="4"/>
      <c r="J49" s="4"/>
      <c r="K49" s="22"/>
      <c r="L49" s="22"/>
      <c r="M49" s="22"/>
      <c r="N49" s="22"/>
      <c r="O49" s="4"/>
    </row>
    <row r="50" spans="3:15">
      <c r="C50" s="1">
        <v>52</v>
      </c>
      <c r="D50" s="1"/>
      <c r="E50" s="4">
        <v>23.7</v>
      </c>
      <c r="F50" s="4">
        <v>32.96</v>
      </c>
      <c r="G50" s="4">
        <v>47.38</v>
      </c>
      <c r="H50" s="4">
        <v>59.74</v>
      </c>
      <c r="I50" s="4"/>
      <c r="J50" s="4"/>
      <c r="K50" s="22"/>
      <c r="L50" s="22"/>
      <c r="M50" s="22"/>
      <c r="N50" s="22"/>
      <c r="O50" s="4"/>
    </row>
    <row r="51" spans="3:15">
      <c r="C51" s="1">
        <v>53</v>
      </c>
      <c r="D51" s="1"/>
      <c r="E51" s="4">
        <v>24.72</v>
      </c>
      <c r="F51" s="4">
        <v>34</v>
      </c>
      <c r="G51" s="4">
        <v>49.44</v>
      </c>
      <c r="H51" s="4">
        <v>61.8</v>
      </c>
      <c r="I51" s="4"/>
      <c r="J51" s="4"/>
      <c r="K51" s="22"/>
      <c r="L51" s="22"/>
      <c r="M51" s="22"/>
      <c r="N51" s="22"/>
      <c r="O51" s="4"/>
    </row>
    <row r="52" spans="3:15">
      <c r="C52" s="1">
        <v>54</v>
      </c>
      <c r="D52" s="1"/>
      <c r="E52" s="4">
        <v>25.76</v>
      </c>
      <c r="F52" s="4">
        <v>35.020000000000003</v>
      </c>
      <c r="G52" s="4">
        <v>51.5</v>
      </c>
      <c r="H52" s="4">
        <v>63.86</v>
      </c>
      <c r="I52" s="4"/>
      <c r="J52" s="4"/>
      <c r="K52" s="22"/>
      <c r="L52" s="22"/>
      <c r="M52" s="22"/>
      <c r="N52" s="22"/>
      <c r="O52" s="4"/>
    </row>
    <row r="53" spans="3:15">
      <c r="C53" s="1">
        <v>55</v>
      </c>
      <c r="D53" s="1"/>
      <c r="E53" s="4">
        <v>26.78</v>
      </c>
      <c r="F53" s="4">
        <v>36.06</v>
      </c>
      <c r="G53" s="4">
        <v>53.56</v>
      </c>
      <c r="H53" s="4">
        <v>65.92</v>
      </c>
      <c r="I53" s="4"/>
      <c r="J53" s="4"/>
      <c r="K53" s="22"/>
      <c r="L53" s="22"/>
      <c r="M53" s="22"/>
      <c r="N53" s="22"/>
      <c r="O53" s="4"/>
    </row>
    <row r="54" spans="3:15">
      <c r="C54" s="1">
        <v>56</v>
      </c>
      <c r="D54" s="1"/>
      <c r="E54" s="4">
        <v>27.82</v>
      </c>
      <c r="F54" s="4">
        <v>37.08</v>
      </c>
      <c r="G54" s="4">
        <v>55.62</v>
      </c>
      <c r="H54" s="4">
        <v>67.98</v>
      </c>
      <c r="I54" s="4"/>
      <c r="J54" s="4"/>
      <c r="K54" s="22"/>
      <c r="L54" s="22"/>
      <c r="M54" s="22"/>
      <c r="N54" s="22"/>
      <c r="O54" s="4"/>
    </row>
    <row r="55" spans="3:15">
      <c r="C55" s="1">
        <v>57</v>
      </c>
      <c r="D55" s="1"/>
      <c r="E55" s="4">
        <v>28.84</v>
      </c>
      <c r="F55" s="4">
        <v>38.119999999999997</v>
      </c>
      <c r="G55" s="4">
        <v>57.68</v>
      </c>
      <c r="H55" s="4">
        <v>70.040000000000006</v>
      </c>
      <c r="I55" s="4"/>
      <c r="J55" s="4"/>
      <c r="K55" s="22"/>
      <c r="L55" s="22"/>
      <c r="M55" s="22"/>
      <c r="N55" s="22"/>
      <c r="O55" s="4"/>
    </row>
    <row r="56" spans="3:15">
      <c r="C56" s="1">
        <v>58</v>
      </c>
      <c r="D56" s="1"/>
      <c r="E56" s="4">
        <v>30.9</v>
      </c>
      <c r="F56" s="4">
        <v>40.18</v>
      </c>
      <c r="G56" s="4">
        <v>61.8</v>
      </c>
      <c r="H56" s="4">
        <v>74.16</v>
      </c>
      <c r="I56" s="4"/>
      <c r="J56" s="4"/>
      <c r="K56" s="22"/>
      <c r="L56" s="22"/>
      <c r="M56" s="22"/>
      <c r="N56" s="22"/>
      <c r="O56" s="4"/>
    </row>
    <row r="57" spans="3:15">
      <c r="C57" s="1">
        <v>59</v>
      </c>
      <c r="D57" s="1"/>
      <c r="E57" s="4">
        <v>31.94</v>
      </c>
      <c r="F57" s="4">
        <v>41.2</v>
      </c>
      <c r="G57" s="4">
        <v>63.86</v>
      </c>
      <c r="H57" s="4">
        <v>76.22</v>
      </c>
      <c r="I57" s="4"/>
      <c r="J57" s="4"/>
      <c r="K57" s="22"/>
      <c r="L57" s="22"/>
      <c r="M57" s="22"/>
      <c r="N57" s="22"/>
      <c r="O57" s="4"/>
    </row>
    <row r="58" spans="3:15">
      <c r="C58" s="1">
        <v>60</v>
      </c>
      <c r="D58" s="1"/>
      <c r="E58" s="4">
        <v>35.020000000000003</v>
      </c>
      <c r="F58" s="4">
        <v>44.3</v>
      </c>
      <c r="G58" s="4">
        <v>70.040000000000006</v>
      </c>
      <c r="H58" s="4">
        <v>82.4</v>
      </c>
      <c r="I58" s="4"/>
      <c r="J58" s="4"/>
      <c r="K58" s="22"/>
      <c r="L58" s="22"/>
      <c r="M58" s="22"/>
      <c r="N58" s="22"/>
      <c r="O58" s="4"/>
    </row>
    <row r="59" spans="3:15">
      <c r="C59" s="1">
        <v>61</v>
      </c>
      <c r="D59" s="1"/>
      <c r="E59" s="4">
        <v>37.08</v>
      </c>
      <c r="F59" s="4">
        <v>46.36</v>
      </c>
      <c r="G59" s="4">
        <v>74.16</v>
      </c>
      <c r="H59" s="4">
        <v>86.52</v>
      </c>
      <c r="I59" s="4"/>
      <c r="J59" s="4"/>
      <c r="K59" s="22"/>
      <c r="L59" s="22"/>
      <c r="M59" s="22"/>
      <c r="N59" s="22"/>
      <c r="O59" s="4"/>
    </row>
    <row r="60" spans="3:15">
      <c r="C60" s="1">
        <v>62</v>
      </c>
      <c r="D60" s="1"/>
      <c r="E60" s="4">
        <v>39.14</v>
      </c>
      <c r="F60" s="4">
        <v>48.42</v>
      </c>
      <c r="G60" s="4">
        <v>78.28</v>
      </c>
      <c r="H60" s="4">
        <v>90.64</v>
      </c>
      <c r="I60" s="4"/>
      <c r="J60" s="4"/>
      <c r="K60" s="22"/>
      <c r="L60" s="22"/>
      <c r="M60" s="22"/>
      <c r="N60" s="22"/>
      <c r="O60" s="4"/>
    </row>
    <row r="61" spans="3:15">
      <c r="C61" s="1">
        <v>63</v>
      </c>
      <c r="D61" s="1"/>
      <c r="E61" s="4">
        <v>41.2</v>
      </c>
      <c r="F61" s="4">
        <v>50.48</v>
      </c>
      <c r="G61" s="4">
        <v>82.4</v>
      </c>
      <c r="H61" s="4">
        <v>94.76</v>
      </c>
      <c r="I61" s="4"/>
      <c r="J61" s="4"/>
      <c r="K61" s="22"/>
      <c r="L61" s="22"/>
      <c r="M61" s="22"/>
      <c r="N61" s="22"/>
      <c r="O61" s="4"/>
    </row>
    <row r="62" spans="3:15">
      <c r="C62" s="1">
        <v>64</v>
      </c>
      <c r="D62" s="1"/>
      <c r="E62" s="4">
        <v>43.26</v>
      </c>
      <c r="F62" s="4">
        <v>52.54</v>
      </c>
      <c r="G62" s="4">
        <v>86.52</v>
      </c>
      <c r="H62" s="4">
        <v>98.88</v>
      </c>
      <c r="I62" s="4"/>
      <c r="J62" s="4"/>
      <c r="K62" s="22"/>
      <c r="L62" s="22"/>
      <c r="M62" s="22"/>
      <c r="N62" s="22"/>
      <c r="O62" s="4"/>
    </row>
    <row r="63" spans="3:15">
      <c r="C63" s="1">
        <v>65</v>
      </c>
      <c r="D63" s="1"/>
      <c r="E63" s="4">
        <v>45.32</v>
      </c>
      <c r="F63" s="4">
        <v>54.6</v>
      </c>
      <c r="G63" s="4">
        <v>90.64</v>
      </c>
      <c r="H63" s="4">
        <v>103</v>
      </c>
      <c r="I63" s="4"/>
      <c r="J63" s="4"/>
      <c r="K63" s="22"/>
      <c r="L63" s="22"/>
      <c r="M63" s="22"/>
      <c r="N63" s="22"/>
      <c r="O63" s="4"/>
    </row>
    <row r="64" spans="3:15">
      <c r="C64" s="1">
        <v>66</v>
      </c>
      <c r="D64" s="1"/>
      <c r="E64" s="4">
        <v>47.38</v>
      </c>
      <c r="F64" s="4">
        <v>56.66</v>
      </c>
      <c r="G64" s="4">
        <v>94.76</v>
      </c>
      <c r="H64" s="4">
        <v>107.12</v>
      </c>
      <c r="I64" s="4"/>
      <c r="J64" s="4"/>
      <c r="K64" s="22"/>
      <c r="L64" s="22"/>
      <c r="M64" s="22"/>
      <c r="N64" s="22"/>
      <c r="O64" s="4"/>
    </row>
    <row r="65" spans="3:15">
      <c r="C65" s="1">
        <v>67</v>
      </c>
      <c r="D65" s="1"/>
      <c r="E65" s="4">
        <v>49.44</v>
      </c>
      <c r="F65" s="4">
        <v>58.72</v>
      </c>
      <c r="G65" s="4">
        <v>98.88</v>
      </c>
      <c r="H65" s="4">
        <v>111.24</v>
      </c>
      <c r="I65" s="4"/>
      <c r="J65" s="4"/>
      <c r="K65" s="22"/>
      <c r="L65" s="22"/>
      <c r="M65" s="22"/>
      <c r="N65" s="22"/>
      <c r="O65" s="4"/>
    </row>
    <row r="66" spans="3:15">
      <c r="C66" s="1">
        <v>68</v>
      </c>
      <c r="D66" s="1"/>
      <c r="E66" s="4">
        <v>51.5</v>
      </c>
      <c r="F66" s="4">
        <v>60.78</v>
      </c>
      <c r="G66" s="4">
        <v>103</v>
      </c>
      <c r="H66" s="4">
        <v>115.36</v>
      </c>
      <c r="I66" s="4"/>
      <c r="J66" s="4"/>
      <c r="K66" s="22"/>
      <c r="L66" s="22"/>
      <c r="M66" s="22"/>
      <c r="N66" s="22"/>
      <c r="O66" s="4"/>
    </row>
    <row r="67" spans="3:15">
      <c r="C67" s="1">
        <v>69</v>
      </c>
      <c r="D67" s="1"/>
      <c r="E67" s="4">
        <v>52.54</v>
      </c>
      <c r="F67" s="4">
        <v>61.8</v>
      </c>
      <c r="G67" s="4">
        <v>105.06</v>
      </c>
      <c r="H67" s="4">
        <v>117.42</v>
      </c>
      <c r="I67" s="4"/>
      <c r="J67" s="4"/>
      <c r="K67" s="22"/>
      <c r="L67" s="22"/>
      <c r="M67" s="22"/>
      <c r="N67" s="22"/>
      <c r="O67" s="4"/>
    </row>
    <row r="68" spans="3:15">
      <c r="C68" s="1">
        <v>70</v>
      </c>
      <c r="D68" s="1"/>
      <c r="E68" s="4">
        <v>54.6</v>
      </c>
      <c r="F68" s="4">
        <v>63.86</v>
      </c>
      <c r="G68" s="4">
        <v>109.18</v>
      </c>
      <c r="H68" s="4">
        <v>121.54</v>
      </c>
      <c r="I68" s="4"/>
      <c r="J68" s="4"/>
      <c r="K68" s="22"/>
      <c r="L68" s="22"/>
      <c r="M68" s="22"/>
      <c r="N68" s="22"/>
      <c r="O68" s="4"/>
    </row>
    <row r="69" spans="3:15">
      <c r="C69" s="1">
        <v>71</v>
      </c>
      <c r="D69" s="1"/>
      <c r="E69" s="4">
        <v>56.66</v>
      </c>
      <c r="F69" s="4">
        <v>65.92</v>
      </c>
      <c r="G69" s="4">
        <v>113.3</v>
      </c>
      <c r="H69" s="4">
        <v>125.66</v>
      </c>
      <c r="I69" s="4"/>
      <c r="J69" s="4"/>
      <c r="K69" s="22"/>
      <c r="L69" s="22"/>
      <c r="M69" s="22"/>
      <c r="N69" s="22"/>
      <c r="O69" s="4"/>
    </row>
    <row r="70" spans="3:15">
      <c r="C70" s="1">
        <v>72</v>
      </c>
      <c r="D70" s="1"/>
      <c r="E70" s="4">
        <v>57.68</v>
      </c>
      <c r="F70" s="4">
        <v>66.959999999999994</v>
      </c>
      <c r="G70" s="4">
        <v>115.36</v>
      </c>
      <c r="H70" s="4">
        <v>127.72</v>
      </c>
      <c r="I70" s="4"/>
      <c r="J70" s="4"/>
      <c r="K70" s="22"/>
      <c r="L70" s="22"/>
      <c r="M70" s="22"/>
      <c r="N70" s="22"/>
      <c r="O70" s="4"/>
    </row>
    <row r="71" spans="3:15">
      <c r="C71" s="1">
        <v>73</v>
      </c>
      <c r="D71" s="1"/>
      <c r="E71" s="4">
        <v>58.72</v>
      </c>
      <c r="F71" s="4">
        <v>67.98</v>
      </c>
      <c r="G71" s="4">
        <v>117.42</v>
      </c>
      <c r="H71" s="4">
        <v>129.78</v>
      </c>
      <c r="I71" s="4"/>
      <c r="J71" s="4"/>
      <c r="K71" s="22"/>
      <c r="L71" s="22"/>
      <c r="M71" s="22"/>
      <c r="N71" s="22"/>
      <c r="O71" s="4"/>
    </row>
    <row r="72" spans="3:15">
      <c r="C72" s="1">
        <v>74</v>
      </c>
      <c r="D72" s="1"/>
      <c r="E72" s="4">
        <v>59.74</v>
      </c>
      <c r="F72" s="4">
        <v>69.02</v>
      </c>
      <c r="G72" s="4">
        <v>119.48</v>
      </c>
      <c r="H72" s="4">
        <v>131.84</v>
      </c>
      <c r="I72" s="4"/>
      <c r="J72" s="4"/>
      <c r="K72" s="22"/>
      <c r="L72" s="22"/>
      <c r="M72" s="22"/>
      <c r="N72" s="22"/>
      <c r="O72" s="4"/>
    </row>
    <row r="73" spans="3:15">
      <c r="C73" s="1">
        <v>75</v>
      </c>
      <c r="D73" s="1"/>
      <c r="E73" s="4">
        <v>59.74</v>
      </c>
      <c r="F73" s="4">
        <v>69.02</v>
      </c>
      <c r="G73" s="4">
        <v>119.48</v>
      </c>
      <c r="H73" s="4">
        <v>131.84</v>
      </c>
      <c r="I73" s="4"/>
      <c r="J73" s="4"/>
      <c r="K73" s="22"/>
      <c r="L73" s="22"/>
      <c r="M73" s="22"/>
      <c r="N73" s="22"/>
      <c r="O73" s="4"/>
    </row>
    <row r="74" spans="3:15">
      <c r="C74" s="1">
        <v>76</v>
      </c>
      <c r="D74" s="1"/>
      <c r="E74" s="4">
        <v>59.74</v>
      </c>
      <c r="F74" s="4">
        <v>69.02</v>
      </c>
      <c r="G74" s="4">
        <v>119.48</v>
      </c>
      <c r="H74" s="4">
        <v>131.84</v>
      </c>
      <c r="I74" s="4"/>
      <c r="J74" s="4"/>
      <c r="K74" s="22"/>
      <c r="L74" s="22"/>
      <c r="M74" s="22"/>
      <c r="N74" s="22"/>
      <c r="O74" s="4"/>
    </row>
    <row r="75" spans="3:15">
      <c r="C75" s="1">
        <v>77</v>
      </c>
      <c r="D75" s="1"/>
      <c r="E75" s="4">
        <v>59.74</v>
      </c>
      <c r="F75" s="4">
        <v>69.02</v>
      </c>
      <c r="G75" s="4">
        <v>119.48</v>
      </c>
      <c r="H75" s="4">
        <v>131.84</v>
      </c>
      <c r="I75" s="4"/>
      <c r="J75" s="4"/>
      <c r="K75" s="22"/>
      <c r="L75" s="22"/>
      <c r="M75" s="22"/>
      <c r="N75" s="22"/>
      <c r="O75" s="4"/>
    </row>
    <row r="76" spans="3:15">
      <c r="C76" s="1">
        <v>78</v>
      </c>
      <c r="D76" s="1"/>
      <c r="E76" s="4">
        <v>59.74</v>
      </c>
      <c r="F76" s="4">
        <v>69.02</v>
      </c>
      <c r="G76" s="4">
        <v>119.48</v>
      </c>
      <c r="H76" s="4">
        <v>131.84</v>
      </c>
      <c r="I76" s="4"/>
      <c r="J76" s="4"/>
      <c r="K76" s="22"/>
      <c r="L76" s="22"/>
      <c r="M76" s="22"/>
      <c r="N76" s="22"/>
      <c r="O76" s="4"/>
    </row>
    <row r="77" spans="3:15">
      <c r="C77" s="1">
        <v>79</v>
      </c>
      <c r="D77" s="1"/>
      <c r="E77" s="4">
        <v>59.74</v>
      </c>
      <c r="F77" s="4">
        <v>69.02</v>
      </c>
      <c r="G77" s="4">
        <v>119.48</v>
      </c>
      <c r="H77" s="4">
        <v>131.84</v>
      </c>
      <c r="I77" s="4"/>
      <c r="J77" s="4"/>
      <c r="K77" s="22"/>
      <c r="L77" s="22"/>
      <c r="M77" s="22"/>
      <c r="N77" s="22"/>
      <c r="O77" s="4"/>
    </row>
    <row r="78" spans="3:15">
      <c r="C78" s="1">
        <v>80</v>
      </c>
      <c r="D78" s="1"/>
      <c r="E78" s="4">
        <v>59.74</v>
      </c>
      <c r="F78" s="4">
        <v>69.02</v>
      </c>
      <c r="G78" s="4">
        <v>119.48</v>
      </c>
      <c r="H78" s="4">
        <v>131.84</v>
      </c>
      <c r="I78" s="4"/>
      <c r="J78" s="4"/>
      <c r="K78" s="22"/>
      <c r="L78" s="22"/>
      <c r="M78" s="22"/>
      <c r="N78" s="22"/>
      <c r="O78" s="4"/>
    </row>
    <row r="79" spans="3:15">
      <c r="C79" s="1">
        <v>81</v>
      </c>
      <c r="D79" s="1"/>
      <c r="E79" s="4">
        <v>59.74</v>
      </c>
      <c r="F79" s="4">
        <v>69.02</v>
      </c>
      <c r="G79" s="4">
        <v>119.48</v>
      </c>
      <c r="H79" s="4">
        <v>131.84</v>
      </c>
      <c r="I79" s="4"/>
      <c r="J79" s="4"/>
      <c r="K79" s="22"/>
      <c r="L79" s="22"/>
      <c r="M79" s="22"/>
      <c r="N79" s="22"/>
      <c r="O79" s="4"/>
    </row>
    <row r="80" spans="3:15">
      <c r="C80" s="1">
        <v>82</v>
      </c>
      <c r="D80" s="1"/>
      <c r="E80" s="4">
        <v>59.74</v>
      </c>
      <c r="F80" s="4">
        <v>69.02</v>
      </c>
      <c r="G80" s="4">
        <v>119.48</v>
      </c>
      <c r="H80" s="4">
        <v>131.84</v>
      </c>
      <c r="I80" s="4"/>
      <c r="J80" s="4"/>
      <c r="K80" s="22"/>
      <c r="L80" s="22"/>
      <c r="M80" s="22"/>
      <c r="N80" s="22"/>
      <c r="O80" s="4"/>
    </row>
    <row r="81" spans="3:15">
      <c r="C81" s="1">
        <v>83</v>
      </c>
      <c r="D81" s="1"/>
      <c r="E81" s="4">
        <v>59.74</v>
      </c>
      <c r="F81" s="4">
        <v>69.02</v>
      </c>
      <c r="G81" s="4">
        <v>119.48</v>
      </c>
      <c r="H81" s="4">
        <v>131.84</v>
      </c>
      <c r="I81" s="4"/>
      <c r="J81" s="4"/>
      <c r="K81" s="22"/>
      <c r="L81" s="22"/>
      <c r="M81" s="22"/>
      <c r="N81" s="22"/>
      <c r="O81" s="4"/>
    </row>
    <row r="82" spans="3:15">
      <c r="C82" s="1">
        <v>84</v>
      </c>
      <c r="D82" s="1"/>
      <c r="E82" s="4">
        <v>59.74</v>
      </c>
      <c r="F82" s="4">
        <v>69.02</v>
      </c>
      <c r="G82" s="4">
        <v>119.48</v>
      </c>
      <c r="H82" s="4">
        <v>131.84</v>
      </c>
      <c r="I82" s="4"/>
      <c r="J82" s="4"/>
      <c r="K82" s="22"/>
      <c r="L82" s="22"/>
      <c r="M82" s="22"/>
      <c r="N82" s="22"/>
      <c r="O82" s="4"/>
    </row>
    <row r="83" spans="3:15">
      <c r="C83" s="1">
        <v>85</v>
      </c>
      <c r="D83" s="1"/>
      <c r="E83" s="4">
        <v>59.74</v>
      </c>
      <c r="F83" s="4">
        <v>69.02</v>
      </c>
      <c r="G83" s="4">
        <v>119.48</v>
      </c>
      <c r="H83" s="4">
        <v>131.84</v>
      </c>
      <c r="I83" s="4"/>
      <c r="J83" s="4"/>
      <c r="K83" s="22"/>
      <c r="L83" s="22"/>
      <c r="M83" s="22"/>
      <c r="N83" s="22"/>
      <c r="O83" s="4"/>
    </row>
    <row r="84" spans="3:15">
      <c r="C84" s="1">
        <v>86</v>
      </c>
      <c r="D84" s="1"/>
      <c r="E84" s="4">
        <v>59.74</v>
      </c>
      <c r="F84" s="4">
        <v>69.02</v>
      </c>
      <c r="G84" s="4">
        <v>119.48</v>
      </c>
      <c r="H84" s="4">
        <v>131.84</v>
      </c>
      <c r="I84" s="4"/>
      <c r="J84" s="4"/>
      <c r="K84" s="22"/>
      <c r="L84" s="22"/>
      <c r="M84" s="22"/>
      <c r="N84" s="22"/>
      <c r="O84" s="4"/>
    </row>
    <row r="85" spans="3:15">
      <c r="C85" s="1">
        <v>87</v>
      </c>
      <c r="D85" s="1"/>
      <c r="E85" s="4">
        <v>59.74</v>
      </c>
      <c r="F85" s="4">
        <v>69.02</v>
      </c>
      <c r="G85" s="4">
        <v>119.48</v>
      </c>
      <c r="H85" s="4">
        <v>131.84</v>
      </c>
      <c r="I85" s="4"/>
      <c r="J85" s="4"/>
      <c r="K85" s="22"/>
      <c r="L85" s="22"/>
      <c r="M85" s="22"/>
      <c r="N85" s="22"/>
      <c r="O85" s="4"/>
    </row>
    <row r="86" spans="3:15">
      <c r="C86" s="1">
        <v>88</v>
      </c>
      <c r="D86" s="1"/>
      <c r="E86" s="4">
        <v>59.74</v>
      </c>
      <c r="F86" s="4">
        <v>69.02</v>
      </c>
      <c r="G86" s="4">
        <v>119.48</v>
      </c>
      <c r="H86" s="4">
        <v>131.84</v>
      </c>
      <c r="I86" s="4"/>
      <c r="J86" s="4"/>
      <c r="K86" s="22"/>
      <c r="L86" s="22"/>
      <c r="M86" s="22"/>
      <c r="N86" s="22"/>
      <c r="O86" s="4"/>
    </row>
    <row r="87" spans="3:15">
      <c r="C87" s="1">
        <v>89</v>
      </c>
      <c r="D87" s="1"/>
      <c r="E87" s="4">
        <v>59.74</v>
      </c>
      <c r="F87" s="4">
        <v>69.02</v>
      </c>
      <c r="G87" s="4">
        <v>119.48</v>
      </c>
      <c r="H87" s="4">
        <v>131.84</v>
      </c>
      <c r="I87" s="4"/>
      <c r="J87" s="4"/>
      <c r="K87" s="22"/>
      <c r="L87" s="22"/>
      <c r="M87" s="22"/>
      <c r="N87" s="22"/>
      <c r="O87" s="4"/>
    </row>
  </sheetData>
  <mergeCells count="1">
    <mergeCell ref="E10:H10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6C1A-3655-40EB-83FF-B64247EAE884}">
  <sheetPr codeName="Sheet117">
    <tabColor theme="5" tint="-0.249977111117893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24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1.9674499999999997</v>
      </c>
      <c r="F16" s="4">
        <v>3.1064999999999996</v>
      </c>
      <c r="G16" s="4">
        <v>3.9348999999999994</v>
      </c>
      <c r="H16" s="4">
        <v>5.4499999999999993</v>
      </c>
      <c r="I16" s="4"/>
    </row>
    <row r="17" spans="3:9">
      <c r="C17" s="1">
        <v>19</v>
      </c>
      <c r="D17" s="1"/>
      <c r="E17" s="4">
        <v>1.9674499999999997</v>
      </c>
      <c r="F17" s="4">
        <v>3.1064999999999996</v>
      </c>
      <c r="G17" s="4">
        <v>3.9348999999999994</v>
      </c>
      <c r="H17" s="4">
        <v>5.4499999999999993</v>
      </c>
      <c r="I17" s="4"/>
    </row>
    <row r="18" spans="3:9">
      <c r="C18" s="1">
        <v>20</v>
      </c>
      <c r="D18" s="1"/>
      <c r="E18" s="4">
        <v>1.9674499999999997</v>
      </c>
      <c r="F18" s="4">
        <v>3.1064999999999996</v>
      </c>
      <c r="G18" s="4">
        <v>3.9348999999999994</v>
      </c>
      <c r="H18" s="4">
        <v>5.4499999999999993</v>
      </c>
      <c r="I18" s="4"/>
    </row>
    <row r="19" spans="3:9">
      <c r="C19" s="1">
        <v>21</v>
      </c>
      <c r="D19" s="1"/>
      <c r="E19" s="4">
        <v>1.9674499999999997</v>
      </c>
      <c r="F19" s="4">
        <v>3.1064999999999996</v>
      </c>
      <c r="G19" s="4">
        <v>3.9348999999999994</v>
      </c>
      <c r="H19" s="4">
        <v>5.4499999999999993</v>
      </c>
      <c r="I19" s="4"/>
    </row>
    <row r="20" spans="3:9">
      <c r="C20" s="1">
        <v>22</v>
      </c>
      <c r="D20" s="1"/>
      <c r="E20" s="4">
        <v>1.9674499999999997</v>
      </c>
      <c r="F20" s="4">
        <v>3.1064999999999996</v>
      </c>
      <c r="G20" s="4">
        <v>3.9348999999999994</v>
      </c>
      <c r="H20" s="4">
        <v>5.4499999999999993</v>
      </c>
      <c r="I20" s="4"/>
    </row>
    <row r="21" spans="3:9">
      <c r="C21" s="1">
        <v>23</v>
      </c>
      <c r="D21" s="1"/>
      <c r="E21" s="4">
        <v>1.9674499999999997</v>
      </c>
      <c r="F21" s="4">
        <v>3.1064999999999996</v>
      </c>
      <c r="G21" s="4">
        <v>3.9348999999999994</v>
      </c>
      <c r="H21" s="4">
        <v>5.4499999999999993</v>
      </c>
      <c r="I21" s="4"/>
    </row>
    <row r="22" spans="3:9">
      <c r="C22" s="1">
        <v>24</v>
      </c>
      <c r="D22" s="1"/>
      <c r="E22" s="4">
        <v>1.9674499999999997</v>
      </c>
      <c r="F22" s="4">
        <v>3.1064999999999996</v>
      </c>
      <c r="G22" s="4">
        <v>3.9348999999999994</v>
      </c>
      <c r="H22" s="4">
        <v>5.4499999999999993</v>
      </c>
      <c r="I22" s="4"/>
    </row>
    <row r="23" spans="3:9">
      <c r="C23" s="1">
        <v>25</v>
      </c>
      <c r="D23" s="1"/>
      <c r="E23" s="4">
        <v>1.9674499999999997</v>
      </c>
      <c r="F23" s="4">
        <v>3.1064999999999996</v>
      </c>
      <c r="G23" s="4">
        <v>3.9348999999999994</v>
      </c>
      <c r="H23" s="4">
        <v>5.4499999999999993</v>
      </c>
      <c r="I23" s="4"/>
    </row>
    <row r="24" spans="3:9">
      <c r="C24" s="1">
        <v>26</v>
      </c>
      <c r="D24" s="1"/>
      <c r="E24" s="4">
        <v>1.9963299999999997</v>
      </c>
      <c r="F24" s="4">
        <v>3.1520999999999999</v>
      </c>
      <c r="G24" s="4">
        <v>3.9926599999999994</v>
      </c>
      <c r="H24" s="4">
        <v>5.5299999999999994</v>
      </c>
      <c r="I24" s="4"/>
    </row>
    <row r="25" spans="3:9">
      <c r="C25" s="1">
        <v>27</v>
      </c>
      <c r="D25" s="1"/>
      <c r="E25" s="4">
        <v>2.0252099999999995</v>
      </c>
      <c r="F25" s="4">
        <v>3.1976999999999998</v>
      </c>
      <c r="G25" s="4">
        <v>4.050419999999999</v>
      </c>
      <c r="H25" s="4">
        <v>5.6099999999999994</v>
      </c>
      <c r="I25" s="4"/>
    </row>
    <row r="26" spans="3:9">
      <c r="C26" s="1">
        <v>28</v>
      </c>
      <c r="D26" s="1"/>
      <c r="E26" s="4">
        <v>2.05409</v>
      </c>
      <c r="F26" s="4">
        <v>3.2432999999999996</v>
      </c>
      <c r="G26" s="4">
        <v>4.1081799999999999</v>
      </c>
      <c r="H26" s="4">
        <v>5.6899999999999995</v>
      </c>
      <c r="I26" s="4"/>
    </row>
    <row r="27" spans="3:9">
      <c r="C27" s="1">
        <v>29</v>
      </c>
      <c r="D27" s="1"/>
      <c r="E27" s="4">
        <v>2.08297</v>
      </c>
      <c r="F27" s="4">
        <v>3.2888999999999999</v>
      </c>
      <c r="G27" s="4">
        <v>4.16594</v>
      </c>
      <c r="H27" s="4">
        <v>5.77</v>
      </c>
      <c r="I27" s="4"/>
    </row>
    <row r="28" spans="3:9">
      <c r="C28" s="1">
        <v>30</v>
      </c>
      <c r="D28" s="1"/>
      <c r="E28" s="4">
        <v>2.11185</v>
      </c>
      <c r="F28" s="4">
        <v>3.3344999999999998</v>
      </c>
      <c r="G28" s="4">
        <v>4.2237</v>
      </c>
      <c r="H28" s="4">
        <v>5.85</v>
      </c>
      <c r="I28" s="4"/>
    </row>
    <row r="29" spans="3:9">
      <c r="C29" s="1">
        <v>31</v>
      </c>
      <c r="D29" s="1"/>
      <c r="E29" s="4">
        <v>2.14073</v>
      </c>
      <c r="F29" s="4">
        <v>3.3801000000000001</v>
      </c>
      <c r="G29" s="4">
        <v>4.28146</v>
      </c>
      <c r="H29" s="4">
        <v>5.93</v>
      </c>
      <c r="I29" s="4"/>
    </row>
    <row r="30" spans="3:9">
      <c r="C30" s="1">
        <v>32</v>
      </c>
      <c r="D30" s="1"/>
      <c r="E30" s="4">
        <v>2.16961</v>
      </c>
      <c r="F30" s="4">
        <v>3.4257</v>
      </c>
      <c r="G30" s="4">
        <v>4.3392200000000001</v>
      </c>
      <c r="H30" s="4">
        <v>6.01</v>
      </c>
      <c r="I30" s="4"/>
    </row>
    <row r="31" spans="3:9">
      <c r="C31" s="1">
        <v>33</v>
      </c>
      <c r="D31" s="1"/>
      <c r="E31" s="4">
        <v>2.1984900000000001</v>
      </c>
      <c r="F31" s="4">
        <v>3.4712999999999998</v>
      </c>
      <c r="G31" s="4">
        <v>4.3969800000000001</v>
      </c>
      <c r="H31" s="4">
        <v>6.09</v>
      </c>
      <c r="I31" s="4"/>
    </row>
    <row r="32" spans="3:9">
      <c r="C32" s="1">
        <v>34</v>
      </c>
      <c r="D32" s="1"/>
      <c r="E32" s="4">
        <v>2.2273700000000001</v>
      </c>
      <c r="F32" s="4">
        <v>3.5169000000000001</v>
      </c>
      <c r="G32" s="4">
        <v>4.4547400000000001</v>
      </c>
      <c r="H32" s="4">
        <v>6.17</v>
      </c>
      <c r="I32" s="4"/>
    </row>
    <row r="33" spans="3:9">
      <c r="C33" s="1">
        <v>35</v>
      </c>
      <c r="D33" s="1"/>
      <c r="E33" s="4">
        <v>2.2562500000000001</v>
      </c>
      <c r="F33" s="4">
        <v>3.5625</v>
      </c>
      <c r="G33" s="4">
        <v>4.5125000000000002</v>
      </c>
      <c r="H33" s="4">
        <v>6.25</v>
      </c>
      <c r="I33" s="4"/>
    </row>
    <row r="34" spans="3:9">
      <c r="C34" s="1">
        <v>36</v>
      </c>
      <c r="D34" s="1"/>
      <c r="E34" s="4">
        <v>2.308595</v>
      </c>
      <c r="F34" s="4">
        <v>3.6451499999999997</v>
      </c>
      <c r="G34" s="4">
        <v>4.6171899999999999</v>
      </c>
      <c r="H34" s="4">
        <v>6.3949999999999996</v>
      </c>
      <c r="I34" s="4"/>
    </row>
    <row r="35" spans="3:9">
      <c r="C35" s="1">
        <v>37</v>
      </c>
      <c r="D35" s="1"/>
      <c r="E35" s="4">
        <v>2.3609399999999998</v>
      </c>
      <c r="F35" s="4">
        <v>3.7278000000000002</v>
      </c>
      <c r="G35" s="4">
        <v>4.7218799999999996</v>
      </c>
      <c r="H35" s="4">
        <v>6.54</v>
      </c>
      <c r="I35" s="4"/>
    </row>
    <row r="36" spans="3:9">
      <c r="C36" s="1">
        <v>38</v>
      </c>
      <c r="D36" s="1"/>
      <c r="E36" s="4">
        <v>2.4132850000000001</v>
      </c>
      <c r="F36" s="4">
        <v>3.8104500000000008</v>
      </c>
      <c r="G36" s="4">
        <v>4.8265700000000002</v>
      </c>
      <c r="H36" s="4">
        <v>6.6850000000000005</v>
      </c>
      <c r="I36" s="4"/>
    </row>
    <row r="37" spans="3:9">
      <c r="C37" s="1">
        <v>39</v>
      </c>
      <c r="D37" s="1"/>
      <c r="E37" s="4">
        <v>2.46563</v>
      </c>
      <c r="F37" s="4">
        <v>3.8931000000000004</v>
      </c>
      <c r="G37" s="4">
        <v>4.93126</v>
      </c>
      <c r="H37" s="4">
        <v>6.83</v>
      </c>
      <c r="I37" s="4"/>
    </row>
    <row r="38" spans="3:9">
      <c r="C38" s="1">
        <v>40</v>
      </c>
      <c r="D38" s="1"/>
      <c r="E38" s="4">
        <v>2.5179749999999999</v>
      </c>
      <c r="F38" s="4">
        <v>3.9757500000000001</v>
      </c>
      <c r="G38" s="4">
        <v>5.0359499999999997</v>
      </c>
      <c r="H38" s="4">
        <v>6.9749999999999996</v>
      </c>
      <c r="I38" s="4"/>
    </row>
    <row r="39" spans="3:9">
      <c r="C39" s="1">
        <v>41</v>
      </c>
      <c r="D39" s="1"/>
      <c r="E39" s="4">
        <v>2.7696800000000006</v>
      </c>
      <c r="F39" s="4">
        <v>4.2577600000000011</v>
      </c>
      <c r="G39" s="4">
        <v>5.5393600000000012</v>
      </c>
      <c r="H39" s="4">
        <v>7.518720000000001</v>
      </c>
      <c r="I39" s="4"/>
    </row>
    <row r="40" spans="3:9">
      <c r="C40" s="1">
        <v>42</v>
      </c>
      <c r="D40" s="1"/>
      <c r="E40" s="4">
        <v>2.8260850000000008</v>
      </c>
      <c r="F40" s="4">
        <v>4.3444700000000012</v>
      </c>
      <c r="G40" s="4">
        <v>5.6521700000000017</v>
      </c>
      <c r="H40" s="4">
        <v>7.6718400000000022</v>
      </c>
      <c r="I40" s="4"/>
    </row>
    <row r="41" spans="3:9">
      <c r="C41" s="1">
        <v>43</v>
      </c>
      <c r="D41" s="1"/>
      <c r="E41" s="4">
        <v>3.0899700000000005</v>
      </c>
      <c r="F41" s="4">
        <v>4.6386600000000007</v>
      </c>
      <c r="G41" s="4">
        <v>6.1799400000000011</v>
      </c>
      <c r="H41" s="4">
        <v>8.2399199999999997</v>
      </c>
      <c r="I41" s="4"/>
    </row>
    <row r="42" spans="3:9">
      <c r="C42" s="1">
        <v>44</v>
      </c>
      <c r="D42" s="1"/>
      <c r="E42" s="4">
        <v>3.1504350000000003</v>
      </c>
      <c r="F42" s="4">
        <v>4.7294299999999998</v>
      </c>
      <c r="G42" s="4">
        <v>6.3008700000000006</v>
      </c>
      <c r="H42" s="4">
        <v>8.4011600000000008</v>
      </c>
      <c r="I42" s="4"/>
    </row>
    <row r="43" spans="3:9">
      <c r="C43" s="1">
        <v>45</v>
      </c>
      <c r="D43" s="1"/>
      <c r="E43" s="4">
        <v>3.4188000000000005</v>
      </c>
      <c r="F43" s="4">
        <v>5.0281000000000002</v>
      </c>
      <c r="G43" s="4">
        <v>6.837600000000001</v>
      </c>
      <c r="H43" s="4">
        <v>8.9782000000000011</v>
      </c>
      <c r="I43" s="4"/>
    </row>
    <row r="44" spans="3:9">
      <c r="C44" s="1">
        <v>46</v>
      </c>
      <c r="D44" s="1"/>
      <c r="E44" s="4">
        <v>3.4454400000000005</v>
      </c>
      <c r="F44" s="4">
        <v>5.0672800000000002</v>
      </c>
      <c r="G44" s="4">
        <v>6.890880000000001</v>
      </c>
      <c r="H44" s="4">
        <v>9.0481600000000011</v>
      </c>
      <c r="I44" s="4"/>
    </row>
    <row r="45" spans="3:9">
      <c r="C45" s="1">
        <v>47</v>
      </c>
      <c r="D45" s="1"/>
      <c r="E45" s="4">
        <v>3.6910400000000001</v>
      </c>
      <c r="F45" s="4">
        <v>5.3254200000000003</v>
      </c>
      <c r="G45" s="4">
        <v>7.3820800000000002</v>
      </c>
      <c r="H45" s="4">
        <v>9.5560400000000012</v>
      </c>
      <c r="I45" s="4"/>
    </row>
    <row r="46" spans="3:9">
      <c r="C46" s="1">
        <v>48</v>
      </c>
      <c r="D46" s="1"/>
      <c r="E46" s="4">
        <v>3.71936</v>
      </c>
      <c r="F46" s="4">
        <v>5.3662799999999997</v>
      </c>
      <c r="G46" s="4">
        <v>7.43872</v>
      </c>
      <c r="H46" s="4">
        <v>9.6293600000000001</v>
      </c>
      <c r="I46" s="4"/>
    </row>
    <row r="47" spans="3:9">
      <c r="C47" s="1">
        <v>49</v>
      </c>
      <c r="D47" s="1"/>
      <c r="E47" s="4">
        <v>3.97</v>
      </c>
      <c r="F47" s="4">
        <v>5.6294599999999999</v>
      </c>
      <c r="G47" s="4">
        <v>7.94</v>
      </c>
      <c r="H47" s="4">
        <v>10.147320000000001</v>
      </c>
      <c r="I47" s="4"/>
    </row>
    <row r="48" spans="3:9">
      <c r="C48" s="1">
        <v>50</v>
      </c>
      <c r="D48" s="1"/>
      <c r="E48" s="4">
        <v>4</v>
      </c>
      <c r="F48" s="4">
        <v>5.6720000000000006</v>
      </c>
      <c r="G48" s="4">
        <v>8</v>
      </c>
      <c r="H48" s="4">
        <v>10.224</v>
      </c>
      <c r="I48" s="4"/>
    </row>
    <row r="49" spans="3:9">
      <c r="C49" s="1">
        <v>51</v>
      </c>
      <c r="D49" s="1"/>
      <c r="E49" s="4">
        <v>4.2556800000000008</v>
      </c>
      <c r="F49" s="4">
        <v>5.9402200000000001</v>
      </c>
      <c r="G49" s="4">
        <v>8.5113600000000016</v>
      </c>
      <c r="H49" s="4">
        <v>10.752040000000001</v>
      </c>
      <c r="I49" s="4"/>
    </row>
    <row r="50" spans="3:9">
      <c r="C50" s="1">
        <v>52</v>
      </c>
      <c r="D50" s="1"/>
      <c r="E50" s="4">
        <v>4.2873600000000005</v>
      </c>
      <c r="F50" s="4">
        <v>5.9844400000000002</v>
      </c>
      <c r="G50" s="4">
        <v>8.574720000000001</v>
      </c>
      <c r="H50" s="4">
        <v>10.832080000000001</v>
      </c>
      <c r="I50" s="4"/>
    </row>
    <row r="51" spans="3:9">
      <c r="C51" s="1">
        <v>53</v>
      </c>
      <c r="D51" s="1"/>
      <c r="E51" s="4">
        <v>4.5480799999999997</v>
      </c>
      <c r="F51" s="4">
        <v>6.2577000000000007</v>
      </c>
      <c r="G51" s="4">
        <v>9.0961599999999994</v>
      </c>
      <c r="H51" s="4">
        <v>11.370200000000001</v>
      </c>
      <c r="I51" s="4"/>
    </row>
    <row r="52" spans="3:9">
      <c r="C52" s="1">
        <v>54</v>
      </c>
      <c r="D52" s="1"/>
      <c r="E52" s="4">
        <v>4.8039200000000006</v>
      </c>
      <c r="F52" s="4">
        <v>6.5260800000000003</v>
      </c>
      <c r="G52" s="4">
        <v>9.6078400000000013</v>
      </c>
      <c r="H52" s="4">
        <v>11.89856</v>
      </c>
      <c r="I52" s="4"/>
    </row>
    <row r="53" spans="3:9">
      <c r="C53" s="1">
        <v>55</v>
      </c>
      <c r="D53" s="1"/>
      <c r="E53" s="4">
        <v>4.8388999999999998</v>
      </c>
      <c r="F53" s="4">
        <v>6.5735999999999999</v>
      </c>
      <c r="G53" s="4">
        <v>9.6777999999999995</v>
      </c>
      <c r="H53" s="4">
        <v>11.985199999999999</v>
      </c>
      <c r="I53" s="4"/>
    </row>
    <row r="54" spans="3:9">
      <c r="C54" s="1">
        <v>56</v>
      </c>
      <c r="D54" s="1"/>
      <c r="E54" s="4">
        <v>5.1847714285714286</v>
      </c>
      <c r="F54" s="4">
        <v>6.9582857142857133</v>
      </c>
      <c r="G54" s="4">
        <v>10.369542857142857</v>
      </c>
      <c r="H54" s="4">
        <v>12.728571428571428</v>
      </c>
      <c r="I54" s="4"/>
    </row>
    <row r="55" spans="3:9">
      <c r="C55" s="1">
        <v>57</v>
      </c>
      <c r="D55" s="1"/>
      <c r="E55" s="4">
        <v>5.5410428571428563</v>
      </c>
      <c r="F55" s="4">
        <v>7.3533714285714282</v>
      </c>
      <c r="G55" s="4">
        <v>11.082085714285713</v>
      </c>
      <c r="H55" s="4">
        <v>13.492742857142858</v>
      </c>
      <c r="I55" s="4"/>
    </row>
    <row r="56" spans="3:9">
      <c r="C56" s="1">
        <v>58</v>
      </c>
      <c r="D56" s="1"/>
      <c r="E56" s="4">
        <v>5.6597142857142853</v>
      </c>
      <c r="F56" s="4">
        <v>7.5108571428571427</v>
      </c>
      <c r="G56" s="4">
        <v>11.319428571428571</v>
      </c>
      <c r="H56" s="4">
        <v>13.781714285714285</v>
      </c>
      <c r="I56" s="4"/>
    </row>
    <row r="57" spans="3:9">
      <c r="C57" s="1">
        <v>59</v>
      </c>
      <c r="D57" s="1"/>
      <c r="E57" s="4">
        <v>6.0315857142857139</v>
      </c>
      <c r="F57" s="4">
        <v>7.9215428571428568</v>
      </c>
      <c r="G57" s="4">
        <v>12.063171428571428</v>
      </c>
      <c r="H57" s="4">
        <v>14.577085714285715</v>
      </c>
      <c r="I57" s="4"/>
    </row>
    <row r="58" spans="3:9">
      <c r="C58" s="1">
        <v>60</v>
      </c>
      <c r="D58" s="1"/>
      <c r="E58" s="4">
        <v>6.9214285714285708</v>
      </c>
      <c r="F58" s="4">
        <v>8.8501999999999992</v>
      </c>
      <c r="G58" s="4">
        <v>13.842857142857142</v>
      </c>
      <c r="H58" s="4">
        <v>16.4084</v>
      </c>
      <c r="I58" s="4"/>
    </row>
    <row r="59" spans="3:9">
      <c r="C59" s="1">
        <v>61</v>
      </c>
      <c r="D59" s="1"/>
      <c r="E59" s="4">
        <v>7.0607142857142851</v>
      </c>
      <c r="F59" s="4">
        <v>9.0282999999999998</v>
      </c>
      <c r="G59" s="4">
        <v>14.12142857142857</v>
      </c>
      <c r="H59" s="4">
        <v>16.738600000000002</v>
      </c>
      <c r="I59" s="4"/>
    </row>
    <row r="60" spans="3:9">
      <c r="C60" s="1">
        <v>62</v>
      </c>
      <c r="D60" s="1"/>
      <c r="E60" s="4">
        <v>7.4687999999999999</v>
      </c>
      <c r="F60" s="4">
        <v>9.4751999999999992</v>
      </c>
      <c r="G60" s="4">
        <v>14.9376</v>
      </c>
      <c r="H60" s="4">
        <v>17.606400000000001</v>
      </c>
      <c r="I60" s="4"/>
    </row>
    <row r="61" spans="3:9">
      <c r="C61" s="1">
        <v>63</v>
      </c>
      <c r="D61" s="1"/>
      <c r="E61" s="4">
        <v>7.9471600000000002</v>
      </c>
      <c r="F61" s="4">
        <v>10.007899999999999</v>
      </c>
      <c r="G61" s="4">
        <v>15.89432</v>
      </c>
      <c r="H61" s="4">
        <v>18.635399999999997</v>
      </c>
      <c r="I61" s="4"/>
    </row>
    <row r="62" spans="3:9">
      <c r="C62" s="1">
        <v>64</v>
      </c>
      <c r="D62" s="1"/>
      <c r="E62" s="4">
        <v>8.4299599999999995</v>
      </c>
      <c r="F62" s="4">
        <v>10.54504</v>
      </c>
      <c r="G62" s="4">
        <v>16.859919999999999</v>
      </c>
      <c r="H62" s="4">
        <v>19.673280000000002</v>
      </c>
      <c r="I62" s="4"/>
    </row>
    <row r="63" spans="3:9">
      <c r="C63" s="1">
        <v>65</v>
      </c>
      <c r="D63" s="1"/>
      <c r="E63" s="4">
        <v>8.9371799999999997</v>
      </c>
      <c r="F63" s="4">
        <v>11.1066</v>
      </c>
      <c r="G63" s="4">
        <v>17.874359999999999</v>
      </c>
      <c r="H63" s="4">
        <v>20.76</v>
      </c>
      <c r="I63" s="4"/>
    </row>
    <row r="64" spans="3:9">
      <c r="C64" s="1">
        <v>66</v>
      </c>
      <c r="D64" s="1"/>
      <c r="E64" s="4">
        <v>9.1610399999999998</v>
      </c>
      <c r="F64" s="4">
        <v>11.3848</v>
      </c>
      <c r="G64" s="4">
        <v>18.32208</v>
      </c>
      <c r="H64" s="4">
        <v>21.28</v>
      </c>
      <c r="I64" s="4"/>
    </row>
    <row r="65" spans="3:9">
      <c r="C65" s="1">
        <v>67</v>
      </c>
      <c r="D65" s="1"/>
      <c r="E65" s="4">
        <v>9.690100000000001</v>
      </c>
      <c r="F65" s="4">
        <v>11.968200000000001</v>
      </c>
      <c r="G65" s="4">
        <v>19.380200000000002</v>
      </c>
      <c r="H65" s="4">
        <v>22.410399999999999</v>
      </c>
      <c r="I65" s="4"/>
    </row>
    <row r="66" spans="3:9">
      <c r="C66" s="1">
        <v>68</v>
      </c>
      <c r="D66" s="1"/>
      <c r="E66" s="4">
        <v>9.8302399999999999</v>
      </c>
      <c r="F66" s="4">
        <v>12.07072</v>
      </c>
      <c r="G66" s="4">
        <v>19.66048</v>
      </c>
      <c r="H66" s="4">
        <v>22.640640000000001</v>
      </c>
      <c r="I66" s="4"/>
    </row>
    <row r="67" spans="3:9">
      <c r="C67" s="1">
        <v>69</v>
      </c>
      <c r="D67" s="1"/>
      <c r="E67" s="4">
        <v>9.9497599999999995</v>
      </c>
      <c r="F67" s="4">
        <v>12.152620000000001</v>
      </c>
      <c r="G67" s="4">
        <v>19.899519999999999</v>
      </c>
      <c r="H67" s="4">
        <v>22.829640000000001</v>
      </c>
      <c r="I67" s="4"/>
    </row>
    <row r="68" spans="3:9">
      <c r="C68" s="1">
        <v>70</v>
      </c>
      <c r="D68" s="1"/>
      <c r="E68" s="4">
        <v>9.9497599999999995</v>
      </c>
      <c r="F68" s="4">
        <v>12.152620000000001</v>
      </c>
      <c r="G68" s="4">
        <v>19.899519999999999</v>
      </c>
      <c r="H68" s="4">
        <v>22.829640000000001</v>
      </c>
      <c r="I68" s="4"/>
    </row>
    <row r="69" spans="3:9">
      <c r="C69" s="1">
        <v>71</v>
      </c>
      <c r="D69" s="1"/>
      <c r="E69" s="4">
        <v>9.9497599999999995</v>
      </c>
      <c r="F69" s="4">
        <v>12.152620000000001</v>
      </c>
      <c r="G69" s="4">
        <v>19.899519999999999</v>
      </c>
      <c r="H69" s="4">
        <v>22.829640000000001</v>
      </c>
      <c r="I69" s="4"/>
    </row>
    <row r="70" spans="3:9">
      <c r="C70" s="1">
        <v>72</v>
      </c>
      <c r="D70" s="1"/>
      <c r="E70" s="4">
        <v>9.9497599999999995</v>
      </c>
      <c r="F70" s="4">
        <v>12.152620000000001</v>
      </c>
      <c r="G70" s="4">
        <v>19.899519999999999</v>
      </c>
      <c r="H70" s="4">
        <v>22.829640000000001</v>
      </c>
      <c r="I70" s="4"/>
    </row>
    <row r="71" spans="3:9">
      <c r="C71" s="1">
        <v>73</v>
      </c>
      <c r="D71" s="1"/>
      <c r="E71" s="4">
        <v>10</v>
      </c>
      <c r="F71" s="4">
        <v>12.152620000000001</v>
      </c>
      <c r="G71" s="4">
        <v>20</v>
      </c>
      <c r="H71" s="4">
        <v>22.829640000000001</v>
      </c>
      <c r="I71" s="4"/>
    </row>
    <row r="72" spans="3:9">
      <c r="C72" s="1">
        <v>74</v>
      </c>
      <c r="D72" s="1"/>
      <c r="E72" s="4">
        <v>10</v>
      </c>
      <c r="F72" s="4">
        <v>12.152620000000001</v>
      </c>
      <c r="G72" s="4">
        <v>20</v>
      </c>
      <c r="H72" s="4">
        <v>22.829640000000001</v>
      </c>
      <c r="I72" s="4"/>
    </row>
    <row r="73" spans="3:9">
      <c r="C73" s="1">
        <v>75</v>
      </c>
      <c r="D73" s="1"/>
      <c r="E73" s="4">
        <v>10</v>
      </c>
      <c r="F73" s="4">
        <v>12.152620000000001</v>
      </c>
      <c r="G73" s="4">
        <v>20</v>
      </c>
      <c r="H73" s="4">
        <v>22.829640000000001</v>
      </c>
      <c r="I73" s="4"/>
    </row>
    <row r="74" spans="3:9">
      <c r="C74" s="1">
        <v>76</v>
      </c>
      <c r="D74" s="1"/>
      <c r="E74" s="4">
        <v>10</v>
      </c>
      <c r="F74" s="4">
        <v>12.152620000000001</v>
      </c>
      <c r="G74" s="4">
        <v>20</v>
      </c>
      <c r="H74" s="4">
        <v>22.829640000000001</v>
      </c>
      <c r="I74" s="4"/>
    </row>
    <row r="75" spans="3:9">
      <c r="C75" s="1">
        <v>77</v>
      </c>
      <c r="D75" s="1"/>
      <c r="E75" s="4">
        <v>10</v>
      </c>
      <c r="F75" s="4">
        <v>12.152620000000001</v>
      </c>
      <c r="G75" s="4">
        <v>20</v>
      </c>
      <c r="H75" s="4">
        <v>22.829640000000001</v>
      </c>
      <c r="I75" s="4"/>
    </row>
    <row r="76" spans="3:9">
      <c r="C76" s="1">
        <v>78</v>
      </c>
      <c r="D76" s="1"/>
      <c r="E76" s="4">
        <v>10</v>
      </c>
      <c r="F76" s="4">
        <v>12.152620000000001</v>
      </c>
      <c r="G76" s="4">
        <v>20</v>
      </c>
      <c r="H76" s="4">
        <v>22.829640000000001</v>
      </c>
      <c r="I76" s="4"/>
    </row>
    <row r="77" spans="3:9">
      <c r="C77" s="1">
        <v>79</v>
      </c>
      <c r="D77" s="1"/>
      <c r="E77" s="4">
        <v>10</v>
      </c>
      <c r="F77" s="4">
        <v>12.152620000000001</v>
      </c>
      <c r="G77" s="4">
        <v>20</v>
      </c>
      <c r="H77" s="4">
        <v>22.829640000000001</v>
      </c>
      <c r="I77" s="4"/>
    </row>
    <row r="78" spans="3:9">
      <c r="C78" s="1">
        <v>80</v>
      </c>
      <c r="D78" s="1"/>
      <c r="E78" s="4">
        <v>10</v>
      </c>
      <c r="F78" s="4">
        <v>12.152620000000001</v>
      </c>
      <c r="G78" s="4">
        <v>20</v>
      </c>
      <c r="H78" s="4">
        <v>22.829640000000001</v>
      </c>
      <c r="I78" s="4"/>
    </row>
    <row r="79" spans="3:9">
      <c r="C79" s="1">
        <v>81</v>
      </c>
      <c r="D79" s="1"/>
      <c r="E79" s="4">
        <v>10</v>
      </c>
      <c r="F79" s="4">
        <v>12.152620000000001</v>
      </c>
      <c r="G79" s="4">
        <v>20</v>
      </c>
      <c r="H79" s="4">
        <v>22.829640000000001</v>
      </c>
      <c r="I79" s="4"/>
    </row>
    <row r="80" spans="3:9">
      <c r="C80" s="1">
        <v>82</v>
      </c>
      <c r="D80" s="1"/>
      <c r="E80" s="4">
        <v>10</v>
      </c>
      <c r="F80" s="4">
        <v>12.152620000000001</v>
      </c>
      <c r="G80" s="4">
        <v>20</v>
      </c>
      <c r="H80" s="4">
        <v>22.829640000000001</v>
      </c>
      <c r="I80" s="4"/>
    </row>
    <row r="81" spans="3:9">
      <c r="C81" s="1">
        <v>83</v>
      </c>
      <c r="D81" s="1"/>
      <c r="E81" s="4">
        <v>10</v>
      </c>
      <c r="F81" s="4">
        <v>12.152620000000001</v>
      </c>
      <c r="G81" s="4">
        <v>20</v>
      </c>
      <c r="H81" s="4">
        <v>22.829640000000001</v>
      </c>
      <c r="I81" s="4"/>
    </row>
    <row r="82" spans="3:9">
      <c r="C82" s="1">
        <v>84</v>
      </c>
      <c r="D82" s="1"/>
      <c r="E82" s="4">
        <v>10</v>
      </c>
      <c r="F82" s="4">
        <v>12.152620000000001</v>
      </c>
      <c r="G82" s="4">
        <v>20</v>
      </c>
      <c r="H82" s="4">
        <v>22.829640000000001</v>
      </c>
      <c r="I82" s="4"/>
    </row>
    <row r="83" spans="3:9">
      <c r="C83" s="1">
        <v>85</v>
      </c>
      <c r="D83" s="1"/>
      <c r="E83" s="4">
        <v>10</v>
      </c>
      <c r="F83" s="4">
        <v>12.152620000000001</v>
      </c>
      <c r="G83" s="4">
        <v>20</v>
      </c>
      <c r="H83" s="4">
        <v>22.829640000000001</v>
      </c>
      <c r="I83" s="4"/>
    </row>
    <row r="84" spans="3:9">
      <c r="C84" s="1">
        <v>86</v>
      </c>
      <c r="D84" s="1"/>
      <c r="E84" s="4">
        <v>10</v>
      </c>
      <c r="F84" s="4">
        <v>12.152620000000001</v>
      </c>
      <c r="G84" s="4">
        <v>20</v>
      </c>
      <c r="H84" s="4">
        <v>22.829640000000001</v>
      </c>
      <c r="I84" s="4"/>
    </row>
    <row r="85" spans="3:9">
      <c r="C85" s="1">
        <v>87</v>
      </c>
      <c r="D85" s="1"/>
      <c r="E85" s="4">
        <v>10</v>
      </c>
      <c r="F85" s="4">
        <v>12.152620000000001</v>
      </c>
      <c r="G85" s="4">
        <v>20</v>
      </c>
      <c r="H85" s="4">
        <v>22.829640000000001</v>
      </c>
      <c r="I85" s="4"/>
    </row>
    <row r="86" spans="3:9">
      <c r="C86" s="1">
        <v>88</v>
      </c>
      <c r="D86" s="1"/>
      <c r="E86" s="4">
        <v>10</v>
      </c>
      <c r="F86" s="4">
        <v>12.152620000000001</v>
      </c>
      <c r="G86" s="4">
        <v>20</v>
      </c>
      <c r="H86" s="4">
        <v>22.829640000000001</v>
      </c>
      <c r="I86" s="4"/>
    </row>
    <row r="87" spans="3:9">
      <c r="C87" s="1">
        <v>89</v>
      </c>
      <c r="D87" s="1"/>
      <c r="E87" s="4">
        <v>10</v>
      </c>
      <c r="F87" s="4">
        <v>12.152620000000001</v>
      </c>
      <c r="G87" s="4">
        <v>20</v>
      </c>
      <c r="H87" s="4">
        <v>22.829640000000001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FC939-FB57-42F9-997A-E024145BF410}">
  <sheetPr codeName="Sheet118">
    <tabColor theme="5" tint="-0.249977111117893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40.422649999999997</v>
      </c>
      <c r="F16" s="4">
        <v>63.585149999999992</v>
      </c>
      <c r="G16" s="4">
        <v>80.845299999999995</v>
      </c>
      <c r="H16" s="4">
        <v>111.72499999999998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40.422649999999997</v>
      </c>
      <c r="F17" s="4">
        <v>63.585149999999992</v>
      </c>
      <c r="G17" s="4">
        <v>80.845299999999995</v>
      </c>
      <c r="H17" s="4">
        <v>111.72499999999998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40.422649999999997</v>
      </c>
      <c r="F18" s="4">
        <v>63.585149999999992</v>
      </c>
      <c r="G18" s="4">
        <v>80.845299999999995</v>
      </c>
      <c r="H18" s="4">
        <v>111.72499999999998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40.422649999999997</v>
      </c>
      <c r="F19" s="4">
        <v>63.585149999999992</v>
      </c>
      <c r="G19" s="4">
        <v>80.845299999999995</v>
      </c>
      <c r="H19" s="4">
        <v>111.72499999999998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40.422649999999997</v>
      </c>
      <c r="F20" s="4">
        <v>63.585149999999992</v>
      </c>
      <c r="G20" s="4">
        <v>80.845299999999995</v>
      </c>
      <c r="H20" s="4">
        <v>111.72499999999998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40.422649999999997</v>
      </c>
      <c r="F21" s="4">
        <v>63.585149999999992</v>
      </c>
      <c r="G21" s="4">
        <v>80.845299999999995</v>
      </c>
      <c r="H21" s="4">
        <v>111.72499999999998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40.422649999999997</v>
      </c>
      <c r="F22" s="4">
        <v>63.585149999999992</v>
      </c>
      <c r="G22" s="4">
        <v>80.845299999999995</v>
      </c>
      <c r="H22" s="4">
        <v>111.72499999999998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40.422649999999997</v>
      </c>
      <c r="F23" s="4">
        <v>63.585149999999992</v>
      </c>
      <c r="G23" s="4">
        <v>80.845299999999995</v>
      </c>
      <c r="H23" s="4">
        <v>111.72499999999998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41.016009999999994</v>
      </c>
      <c r="F24" s="4">
        <v>64.518509999999992</v>
      </c>
      <c r="G24" s="4">
        <v>82.032019999999989</v>
      </c>
      <c r="H24" s="4">
        <v>113.36499999999998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41.609369999999998</v>
      </c>
      <c r="F25" s="4">
        <v>65.45187</v>
      </c>
      <c r="G25" s="4">
        <v>83.218739999999997</v>
      </c>
      <c r="H25" s="4">
        <v>115.005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42.202729999999995</v>
      </c>
      <c r="F26" s="4">
        <v>66.385229999999993</v>
      </c>
      <c r="G26" s="4">
        <v>84.405459999999991</v>
      </c>
      <c r="H26" s="4">
        <v>116.645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42.79609</v>
      </c>
      <c r="F27" s="4">
        <v>67.31859</v>
      </c>
      <c r="G27" s="4">
        <v>85.592179999999999</v>
      </c>
      <c r="H27" s="4">
        <v>118.285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43.389449999999997</v>
      </c>
      <c r="F28" s="4">
        <v>68.251949999999994</v>
      </c>
      <c r="G28" s="4">
        <v>86.778899999999993</v>
      </c>
      <c r="H28" s="4">
        <v>119.925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43.982810000000001</v>
      </c>
      <c r="F29" s="4">
        <v>69.185310000000001</v>
      </c>
      <c r="G29" s="4">
        <v>87.965620000000001</v>
      </c>
      <c r="H29" s="4">
        <v>121.565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44.576169999999998</v>
      </c>
      <c r="F30" s="4">
        <v>70.118669999999995</v>
      </c>
      <c r="G30" s="4">
        <v>89.152339999999995</v>
      </c>
      <c r="H30" s="4">
        <v>123.205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45.169530000000002</v>
      </c>
      <c r="F31" s="4">
        <v>71.052030000000002</v>
      </c>
      <c r="G31" s="4">
        <v>90.339060000000003</v>
      </c>
      <c r="H31" s="4">
        <v>124.845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45.762889999999999</v>
      </c>
      <c r="F32" s="4">
        <v>71.985389999999995</v>
      </c>
      <c r="G32" s="4">
        <v>91.525779999999997</v>
      </c>
      <c r="H32" s="4">
        <v>126.485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46.356250000000003</v>
      </c>
      <c r="F33" s="4">
        <v>72.918750000000003</v>
      </c>
      <c r="G33" s="4">
        <v>92.712500000000006</v>
      </c>
      <c r="H33" s="4">
        <v>128.125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47.431714999999997</v>
      </c>
      <c r="F34" s="4">
        <v>74.610464999999991</v>
      </c>
      <c r="G34" s="4">
        <v>94.863429999999994</v>
      </c>
      <c r="H34" s="4">
        <v>131.0975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48.507180000000005</v>
      </c>
      <c r="F35" s="4">
        <v>76.302180000000007</v>
      </c>
      <c r="G35" s="4">
        <v>97.014360000000011</v>
      </c>
      <c r="H35" s="4">
        <v>134.07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49.582645000000007</v>
      </c>
      <c r="F36" s="4">
        <v>77.993895000000009</v>
      </c>
      <c r="G36" s="4">
        <v>99.165290000000013</v>
      </c>
      <c r="H36" s="4">
        <v>137.04250000000002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50.658110000000008</v>
      </c>
      <c r="F37" s="4">
        <v>79.685610000000011</v>
      </c>
      <c r="G37" s="4">
        <v>101.31622000000002</v>
      </c>
      <c r="H37" s="4">
        <v>140.01500000000001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51.733575000000002</v>
      </c>
      <c r="F38" s="4">
        <v>81.377324999999999</v>
      </c>
      <c r="G38" s="4">
        <v>103.46715</v>
      </c>
      <c r="H38" s="4">
        <v>142.98750000000001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53.400000000000006</v>
      </c>
      <c r="F39" s="4">
        <v>83.660000000000011</v>
      </c>
      <c r="G39" s="4">
        <v>106.80000000000001</v>
      </c>
      <c r="H39" s="4">
        <v>147.14192000000003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55.700755000000015</v>
      </c>
      <c r="F40" s="4">
        <v>86.577005000000014</v>
      </c>
      <c r="G40" s="4">
        <v>111.40151000000003</v>
      </c>
      <c r="H40" s="4">
        <v>152.56500000000003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57.427500000000009</v>
      </c>
      <c r="F41" s="4">
        <v>88.920000000000016</v>
      </c>
      <c r="G41" s="4">
        <v>114.85500000000002</v>
      </c>
      <c r="H41" s="4">
        <v>156.84006000000002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59.178315000000005</v>
      </c>
      <c r="F42" s="4">
        <v>91.287065000000013</v>
      </c>
      <c r="G42" s="4">
        <v>118.35663000000001</v>
      </c>
      <c r="H42" s="4">
        <v>161.16326000000001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61.6</v>
      </c>
      <c r="F43" s="4">
        <v>94.325000000000003</v>
      </c>
      <c r="G43" s="4">
        <v>123.2</v>
      </c>
      <c r="H43" s="4">
        <v>166.82820000000001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62.724080000000001</v>
      </c>
      <c r="F44" s="4">
        <v>95.704080000000005</v>
      </c>
      <c r="G44" s="4">
        <v>125.44816</v>
      </c>
      <c r="H44" s="4">
        <v>169.41632000000001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64.515000000000001</v>
      </c>
      <c r="F45" s="4">
        <v>97.75</v>
      </c>
      <c r="G45" s="4">
        <v>129.03</v>
      </c>
      <c r="H45" s="4">
        <v>173.33812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65.66404</v>
      </c>
      <c r="F46" s="4">
        <v>99.154040000000009</v>
      </c>
      <c r="G46" s="4">
        <v>131.32808</v>
      </c>
      <c r="H46" s="4">
        <v>175.97615999999999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66.830980000000011</v>
      </c>
      <c r="F47" s="4">
        <v>100.57598</v>
      </c>
      <c r="G47" s="4">
        <v>133.66196000000002</v>
      </c>
      <c r="H47" s="4">
        <v>178.65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68</v>
      </c>
      <c r="F48" s="4">
        <v>102</v>
      </c>
      <c r="G48" s="4">
        <v>136</v>
      </c>
      <c r="H48" s="4">
        <v>181.328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69.856020000000001</v>
      </c>
      <c r="F49" s="4">
        <v>104.11102</v>
      </c>
      <c r="G49" s="4">
        <v>139.71204</v>
      </c>
      <c r="H49" s="4">
        <v>185.38000000000002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71.050000000000011</v>
      </c>
      <c r="F50" s="4">
        <v>105.56</v>
      </c>
      <c r="G50" s="4">
        <v>142.10000000000002</v>
      </c>
      <c r="H50" s="4">
        <v>188.10792000000001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71.575000000000003</v>
      </c>
      <c r="F51" s="4">
        <v>106.34</v>
      </c>
      <c r="G51" s="4">
        <v>143.15</v>
      </c>
      <c r="H51" s="4">
        <v>189.49788000000001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72.783920000000009</v>
      </c>
      <c r="F52" s="4">
        <v>107.80392000000002</v>
      </c>
      <c r="G52" s="4">
        <v>145.56784000000002</v>
      </c>
      <c r="H52" s="4">
        <v>192.25568000000001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74.011099999999999</v>
      </c>
      <c r="F53" s="4">
        <v>109.28609999999999</v>
      </c>
      <c r="G53" s="4">
        <v>148.0222</v>
      </c>
      <c r="H53" s="4">
        <v>195.04999999999998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76.371428571428567</v>
      </c>
      <c r="F54" s="4">
        <v>112.43571428571428</v>
      </c>
      <c r="G54" s="4">
        <v>152.74285714285713</v>
      </c>
      <c r="H54" s="4">
        <v>200.82291428571426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78.042857142857144</v>
      </c>
      <c r="F55" s="4">
        <v>114.89642857142857</v>
      </c>
      <c r="G55" s="4">
        <v>156.08571428571429</v>
      </c>
      <c r="H55" s="4">
        <v>205.21802857142856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80.44942857142857</v>
      </c>
      <c r="F56" s="4">
        <v>118.09228571428572</v>
      </c>
      <c r="G56" s="4">
        <v>160.89885714285714</v>
      </c>
      <c r="H56" s="4">
        <v>211.08342857142856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82.136271428571419</v>
      </c>
      <c r="F57" s="4">
        <v>120.5684142857143</v>
      </c>
      <c r="G57" s="4">
        <v>164.27254285714284</v>
      </c>
      <c r="H57" s="4">
        <v>215.50937142857143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91.519742857142859</v>
      </c>
      <c r="F58" s="4">
        <v>130.74117142857142</v>
      </c>
      <c r="G58" s="4">
        <v>183.03948571428572</v>
      </c>
      <c r="H58" s="4">
        <v>235.32857142857142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93.36147142857142</v>
      </c>
      <c r="F59" s="4">
        <v>133.37218571428571</v>
      </c>
      <c r="G59" s="4">
        <v>186.72294285714284</v>
      </c>
      <c r="H59" s="4">
        <v>240.06428571428572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96</v>
      </c>
      <c r="F60" s="4">
        <v>136.79999999999998</v>
      </c>
      <c r="G60" s="4">
        <v>192</v>
      </c>
      <c r="H60" s="4">
        <v>246.39360000000002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98.6</v>
      </c>
      <c r="F61" s="4">
        <v>140.505</v>
      </c>
      <c r="G61" s="4">
        <v>197.2</v>
      </c>
      <c r="H61" s="4">
        <v>253.06676000000002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101.2</v>
      </c>
      <c r="F62" s="4">
        <v>144.21</v>
      </c>
      <c r="G62" s="4">
        <v>202.4</v>
      </c>
      <c r="H62" s="4">
        <v>259.73992000000004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103.8</v>
      </c>
      <c r="F63" s="4">
        <v>147.91499999999999</v>
      </c>
      <c r="G63" s="4">
        <v>207.6</v>
      </c>
      <c r="H63" s="4">
        <v>266.41308000000004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106.4</v>
      </c>
      <c r="F64" s="4">
        <v>151.62</v>
      </c>
      <c r="G64" s="4">
        <v>212.8</v>
      </c>
      <c r="H64" s="4">
        <v>273.08624000000003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109.90470000000001</v>
      </c>
      <c r="F65" s="4">
        <v>156.22970000000004</v>
      </c>
      <c r="G65" s="4">
        <v>219.80940000000001</v>
      </c>
      <c r="H65" s="4">
        <v>281.56880000000001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109.90470000000001</v>
      </c>
      <c r="F66" s="4">
        <v>156.22970000000004</v>
      </c>
      <c r="G66" s="4">
        <v>219.80940000000001</v>
      </c>
      <c r="H66" s="4">
        <v>281.56880000000001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109.90470000000001</v>
      </c>
      <c r="F67" s="4">
        <v>156.22970000000004</v>
      </c>
      <c r="G67" s="4">
        <v>219.80940000000001</v>
      </c>
      <c r="H67" s="4">
        <v>281.56880000000001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109.90470000000001</v>
      </c>
      <c r="F68" s="4">
        <v>156.22970000000004</v>
      </c>
      <c r="G68" s="4">
        <v>219.80940000000001</v>
      </c>
      <c r="H68" s="4">
        <v>281.56880000000001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109.90470000000001</v>
      </c>
      <c r="F69" s="4">
        <v>156.22970000000004</v>
      </c>
      <c r="G69" s="4">
        <v>219.80940000000001</v>
      </c>
      <c r="H69" s="4">
        <v>281.56880000000001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109.90470000000001</v>
      </c>
      <c r="F70" s="4">
        <v>156.22970000000004</v>
      </c>
      <c r="G70" s="4">
        <v>219.80940000000001</v>
      </c>
      <c r="H70" s="4">
        <v>281.56880000000001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109.90470000000001</v>
      </c>
      <c r="F71" s="4">
        <v>156.22970000000004</v>
      </c>
      <c r="G71" s="4">
        <v>219.80940000000001</v>
      </c>
      <c r="H71" s="4">
        <v>281.56880000000001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109.90470000000001</v>
      </c>
      <c r="F72" s="4">
        <v>156.22970000000004</v>
      </c>
      <c r="G72" s="4">
        <v>219.80940000000001</v>
      </c>
      <c r="H72" s="4">
        <v>281.56880000000001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109.90470000000001</v>
      </c>
      <c r="F73" s="4">
        <v>156.22970000000004</v>
      </c>
      <c r="G73" s="4">
        <v>219.80940000000001</v>
      </c>
      <c r="H73" s="4">
        <v>281.56880000000001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109.90470000000001</v>
      </c>
      <c r="F74" s="4">
        <v>156.22970000000004</v>
      </c>
      <c r="G74" s="4">
        <v>219.80940000000001</v>
      </c>
      <c r="H74" s="4">
        <v>281.56880000000001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109.90470000000001</v>
      </c>
      <c r="F75" s="4">
        <v>156.22970000000004</v>
      </c>
      <c r="G75" s="4">
        <v>219.80940000000001</v>
      </c>
      <c r="H75" s="4">
        <v>281.56880000000001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109.90470000000001</v>
      </c>
      <c r="F76" s="4">
        <v>156.22970000000004</v>
      </c>
      <c r="G76" s="4">
        <v>219.80940000000001</v>
      </c>
      <c r="H76" s="4">
        <v>281.56880000000001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109.90470000000001</v>
      </c>
      <c r="F77" s="4">
        <v>156.22970000000004</v>
      </c>
      <c r="G77" s="4">
        <v>219.80940000000001</v>
      </c>
      <c r="H77" s="4">
        <v>281.56880000000001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109.90470000000001</v>
      </c>
      <c r="F78" s="4">
        <v>156.22970000000004</v>
      </c>
      <c r="G78" s="4">
        <v>219.80940000000001</v>
      </c>
      <c r="H78" s="4">
        <v>281.56880000000001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109.90470000000001</v>
      </c>
      <c r="F79" s="4">
        <v>156.22970000000004</v>
      </c>
      <c r="G79" s="4">
        <v>219.80940000000001</v>
      </c>
      <c r="H79" s="4">
        <v>281.56880000000001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109.90470000000001</v>
      </c>
      <c r="F80" s="4">
        <v>156.22970000000004</v>
      </c>
      <c r="G80" s="4">
        <v>219.80940000000001</v>
      </c>
      <c r="H80" s="4">
        <v>281.56880000000001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109.90470000000001</v>
      </c>
      <c r="F81" s="4">
        <v>156.22970000000004</v>
      </c>
      <c r="G81" s="4">
        <v>219.80940000000001</v>
      </c>
      <c r="H81" s="4">
        <v>281.56880000000001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109.90470000000001</v>
      </c>
      <c r="F82" s="4">
        <v>156.22970000000004</v>
      </c>
      <c r="G82" s="4">
        <v>219.80940000000001</v>
      </c>
      <c r="H82" s="4">
        <v>281.56880000000001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109.90470000000001</v>
      </c>
      <c r="F83" s="4">
        <v>156.22970000000004</v>
      </c>
      <c r="G83" s="4">
        <v>219.80940000000001</v>
      </c>
      <c r="H83" s="4">
        <v>281.56880000000001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109.90470000000001</v>
      </c>
      <c r="F84" s="4">
        <v>156.22970000000004</v>
      </c>
      <c r="G84" s="4">
        <v>219.80940000000001</v>
      </c>
      <c r="H84" s="4">
        <v>281.56880000000001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109.90470000000001</v>
      </c>
      <c r="F85" s="4">
        <v>156.22970000000004</v>
      </c>
      <c r="G85" s="4">
        <v>219.80940000000001</v>
      </c>
      <c r="H85" s="4">
        <v>281.56880000000001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109.90470000000001</v>
      </c>
      <c r="F86" s="4">
        <v>156.22970000000004</v>
      </c>
      <c r="G86" s="4">
        <v>219.80940000000001</v>
      </c>
      <c r="H86" s="4">
        <v>281.56880000000001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109.90470000000001</v>
      </c>
      <c r="F87" s="4">
        <v>156.22970000000004</v>
      </c>
      <c r="G87" s="4">
        <v>219.80940000000001</v>
      </c>
      <c r="H87" s="4">
        <v>281.56880000000001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B044B-FE6E-476C-839A-2961F2AFFA42}">
  <sheetPr codeName="Sheet119">
    <tabColor theme="5" tint="-0.249977111117893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3.1773499999999997</v>
      </c>
      <c r="F16" s="4">
        <v>5.4281999999999995</v>
      </c>
      <c r="G16" s="4">
        <v>6.3546999999999993</v>
      </c>
      <c r="H16" s="4">
        <v>9.3521999999999981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3.1773499999999997</v>
      </c>
      <c r="F17" s="4">
        <v>5.4281999999999995</v>
      </c>
      <c r="G17" s="4">
        <v>6.3546999999999993</v>
      </c>
      <c r="H17" s="4">
        <v>9.3521999999999981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3.1773499999999997</v>
      </c>
      <c r="F18" s="4">
        <v>5.4281999999999995</v>
      </c>
      <c r="G18" s="4">
        <v>6.3546999999999993</v>
      </c>
      <c r="H18" s="4">
        <v>9.3521999999999981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3.1773499999999997</v>
      </c>
      <c r="F19" s="4">
        <v>5.4281999999999995</v>
      </c>
      <c r="G19" s="4">
        <v>6.3546999999999993</v>
      </c>
      <c r="H19" s="4">
        <v>9.3521999999999981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3.1773499999999997</v>
      </c>
      <c r="F20" s="4">
        <v>5.4281999999999995</v>
      </c>
      <c r="G20" s="4">
        <v>6.3546999999999993</v>
      </c>
      <c r="H20" s="4">
        <v>9.3521999999999981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3.1773499999999997</v>
      </c>
      <c r="F21" s="4">
        <v>5.4281999999999995</v>
      </c>
      <c r="G21" s="4">
        <v>6.3546999999999993</v>
      </c>
      <c r="H21" s="4">
        <v>9.3521999999999981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3.1773499999999997</v>
      </c>
      <c r="F22" s="4">
        <v>5.4281999999999995</v>
      </c>
      <c r="G22" s="4">
        <v>6.3546999999999993</v>
      </c>
      <c r="H22" s="4">
        <v>9.3521999999999981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3.1773499999999997</v>
      </c>
      <c r="F23" s="4">
        <v>5.4281999999999995</v>
      </c>
      <c r="G23" s="4">
        <v>6.3546999999999993</v>
      </c>
      <c r="H23" s="4">
        <v>9.3521999999999981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3.2239899999999997</v>
      </c>
      <c r="F24" s="4">
        <v>5.5078800000000001</v>
      </c>
      <c r="G24" s="4">
        <v>6.4479799999999994</v>
      </c>
      <c r="H24" s="4">
        <v>9.4894799999999986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3.2706299999999997</v>
      </c>
      <c r="F25" s="4">
        <v>5.5875599999999999</v>
      </c>
      <c r="G25" s="4">
        <v>6.5412599999999994</v>
      </c>
      <c r="H25" s="4">
        <v>9.6267599999999991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3.3172699999999997</v>
      </c>
      <c r="F26" s="4">
        <v>5.6672399999999996</v>
      </c>
      <c r="G26" s="4">
        <v>6.6345399999999994</v>
      </c>
      <c r="H26" s="4">
        <v>9.7640399999999996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3.3639099999999997</v>
      </c>
      <c r="F27" s="4">
        <v>5.7469200000000003</v>
      </c>
      <c r="G27" s="4">
        <v>6.7278199999999995</v>
      </c>
      <c r="H27" s="4">
        <v>9.9013200000000001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3.4105499999999997</v>
      </c>
      <c r="F28" s="4">
        <v>5.8266</v>
      </c>
      <c r="G28" s="4">
        <v>6.8210999999999995</v>
      </c>
      <c r="H28" s="4">
        <v>10.038599999999999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3.4571899999999998</v>
      </c>
      <c r="F29" s="4">
        <v>5.9062800000000006</v>
      </c>
      <c r="G29" s="4">
        <v>6.9143799999999995</v>
      </c>
      <c r="H29" s="4">
        <v>10.175879999999999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3.5038299999999998</v>
      </c>
      <c r="F30" s="4">
        <v>5.9859600000000004</v>
      </c>
      <c r="G30" s="4">
        <v>7.0076599999999996</v>
      </c>
      <c r="H30" s="4">
        <v>10.31316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3.5504699999999998</v>
      </c>
      <c r="F31" s="4">
        <v>6.0656400000000001</v>
      </c>
      <c r="G31" s="4">
        <v>7.1009399999999996</v>
      </c>
      <c r="H31" s="4">
        <v>10.45044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3.5971099999999998</v>
      </c>
      <c r="F32" s="4">
        <v>6.1453200000000008</v>
      </c>
      <c r="G32" s="4">
        <v>7.1942199999999996</v>
      </c>
      <c r="H32" s="4">
        <v>10.587719999999999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3.6437499999999998</v>
      </c>
      <c r="F33" s="4">
        <v>6.2250000000000005</v>
      </c>
      <c r="G33" s="4">
        <v>7.2874999999999996</v>
      </c>
      <c r="H33" s="4">
        <v>10.725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3.7282849999999996</v>
      </c>
      <c r="F34" s="4">
        <v>6.3694199999999999</v>
      </c>
      <c r="G34" s="4">
        <v>7.4565699999999993</v>
      </c>
      <c r="H34" s="4">
        <v>10.97382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3.8128200000000003</v>
      </c>
      <c r="F35" s="4">
        <v>6.513840000000001</v>
      </c>
      <c r="G35" s="4">
        <v>7.6256400000000006</v>
      </c>
      <c r="H35" s="4">
        <v>11.22264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3.8973550000000006</v>
      </c>
      <c r="F36" s="4">
        <v>6.6582600000000012</v>
      </c>
      <c r="G36" s="4">
        <v>7.7947100000000011</v>
      </c>
      <c r="H36" s="4">
        <v>11.471460000000002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3.9818900000000004</v>
      </c>
      <c r="F37" s="4">
        <v>6.8026800000000014</v>
      </c>
      <c r="G37" s="4">
        <v>7.9637800000000007</v>
      </c>
      <c r="H37" s="4">
        <v>11.720280000000001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4.0664249999999997</v>
      </c>
      <c r="F38" s="4">
        <v>6.9471000000000007</v>
      </c>
      <c r="G38" s="4">
        <v>8.1328499999999995</v>
      </c>
      <c r="H38" s="4">
        <v>11.969100000000001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4.1509600000000004</v>
      </c>
      <c r="F39" s="4">
        <v>7.0915200000000009</v>
      </c>
      <c r="G39" s="4">
        <v>8.3019200000000009</v>
      </c>
      <c r="H39" s="4">
        <v>12.217920000000001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4.2354950000000011</v>
      </c>
      <c r="F40" s="4">
        <v>7.235940000000002</v>
      </c>
      <c r="G40" s="4">
        <v>8.4709900000000022</v>
      </c>
      <c r="H40" s="4">
        <v>12.466740000000003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4.3200300000000009</v>
      </c>
      <c r="F41" s="4">
        <v>7.3803600000000014</v>
      </c>
      <c r="G41" s="4">
        <v>8.6400600000000018</v>
      </c>
      <c r="H41" s="4">
        <v>12.715560000000002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5.0391850000000007</v>
      </c>
      <c r="F42" s="4">
        <v>8.1594000000000015</v>
      </c>
      <c r="G42" s="4">
        <v>10.078370000000001</v>
      </c>
      <c r="H42" s="4">
        <v>14.23362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5.1359000000000004</v>
      </c>
      <c r="F43" s="4">
        <v>8.3160000000000007</v>
      </c>
      <c r="G43" s="4">
        <v>10.271800000000001</v>
      </c>
      <c r="H43" s="4">
        <v>14.5068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5.1759200000000005</v>
      </c>
      <c r="F44" s="4">
        <v>8.3808000000000007</v>
      </c>
      <c r="G44" s="4">
        <v>10.351840000000001</v>
      </c>
      <c r="H44" s="4">
        <v>14.61984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5.2159399999999998</v>
      </c>
      <c r="F45" s="4">
        <v>8.4456000000000007</v>
      </c>
      <c r="G45" s="4">
        <v>10.43188</v>
      </c>
      <c r="H45" s="4">
        <v>14.73288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5.25596</v>
      </c>
      <c r="F46" s="4">
        <v>8.5104000000000006</v>
      </c>
      <c r="G46" s="4">
        <v>10.51192</v>
      </c>
      <c r="H46" s="4">
        <v>14.845920000000001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5.9550000000000001</v>
      </c>
      <c r="F47" s="4">
        <v>9.2342200000000005</v>
      </c>
      <c r="G47" s="4">
        <v>11.91</v>
      </c>
      <c r="H47" s="4">
        <v>16.277000000000001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6</v>
      </c>
      <c r="F48" s="4">
        <v>9.3040000000000003</v>
      </c>
      <c r="G48" s="4">
        <v>12</v>
      </c>
      <c r="H48" s="4">
        <v>16.400000000000002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6.0449999999999999</v>
      </c>
      <c r="F49" s="4">
        <v>9.3737800000000018</v>
      </c>
      <c r="G49" s="4">
        <v>12.09</v>
      </c>
      <c r="H49" s="4">
        <v>16.523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6.0900000000000007</v>
      </c>
      <c r="F50" s="4">
        <v>9.4435600000000015</v>
      </c>
      <c r="G50" s="4">
        <v>12.180000000000001</v>
      </c>
      <c r="H50" s="4">
        <v>16.646000000000001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6.8139400000000006</v>
      </c>
      <c r="F51" s="4">
        <v>10.192280000000002</v>
      </c>
      <c r="G51" s="4">
        <v>13.627880000000001</v>
      </c>
      <c r="H51" s="4">
        <v>18.12688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6.8639200000000002</v>
      </c>
      <c r="F52" s="4">
        <v>10.267040000000001</v>
      </c>
      <c r="G52" s="4">
        <v>13.72784</v>
      </c>
      <c r="H52" s="4">
        <v>18.259840000000001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6.9138999999999999</v>
      </c>
      <c r="F53" s="4">
        <v>10.341800000000001</v>
      </c>
      <c r="G53" s="4">
        <v>13.8278</v>
      </c>
      <c r="H53" s="4">
        <v>18.392799999999998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7.0686</v>
      </c>
      <c r="F54" s="4">
        <v>10.5732</v>
      </c>
      <c r="G54" s="4">
        <v>14.1372</v>
      </c>
      <c r="H54" s="4">
        <v>18.804342857142856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7.2233000000000001</v>
      </c>
      <c r="F55" s="4">
        <v>10.804600000000001</v>
      </c>
      <c r="G55" s="4">
        <v>14.4466</v>
      </c>
      <c r="H55" s="4">
        <v>19.215885714285715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8.1219999999999999</v>
      </c>
      <c r="F56" s="4">
        <v>11.78</v>
      </c>
      <c r="G56" s="4">
        <v>16.244</v>
      </c>
      <c r="H56" s="4">
        <v>21.11542857142857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8.2922999999999991</v>
      </c>
      <c r="F57" s="4">
        <v>12.027000000000001</v>
      </c>
      <c r="G57" s="4">
        <v>16.584599999999998</v>
      </c>
      <c r="H57" s="4">
        <v>21.558171428571427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9.2285714285714278</v>
      </c>
      <c r="F58" s="4">
        <v>13.039971428571429</v>
      </c>
      <c r="G58" s="4">
        <v>18.457142857142856</v>
      </c>
      <c r="H58" s="4">
        <v>23.532857142857143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9.4142857142857146</v>
      </c>
      <c r="F59" s="4">
        <v>13.302385714285714</v>
      </c>
      <c r="G59" s="4">
        <v>18.828571428571429</v>
      </c>
      <c r="H59" s="4">
        <v>24.006428571428572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9.6</v>
      </c>
      <c r="F60" s="4">
        <v>13.5648</v>
      </c>
      <c r="G60" s="4">
        <v>19.2</v>
      </c>
      <c r="H60" s="4">
        <v>24.48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10.678380000000001</v>
      </c>
      <c r="F61" s="4">
        <v>14.75056</v>
      </c>
      <c r="G61" s="4">
        <v>21.356760000000001</v>
      </c>
      <c r="H61" s="4">
        <v>26.77976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10.959960000000001</v>
      </c>
      <c r="F62" s="4">
        <v>15.139520000000001</v>
      </c>
      <c r="G62" s="4">
        <v>21.919920000000001</v>
      </c>
      <c r="H62" s="4">
        <v>27.48592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11.241540000000001</v>
      </c>
      <c r="F63" s="4">
        <v>15.528480000000002</v>
      </c>
      <c r="G63" s="4">
        <v>22.483080000000001</v>
      </c>
      <c r="H63" s="4">
        <v>28.192080000000001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12.416880000000001</v>
      </c>
      <c r="F64" s="4">
        <v>16.811200000000003</v>
      </c>
      <c r="G64" s="4">
        <v>24.833760000000002</v>
      </c>
      <c r="H64" s="4">
        <v>30.685760000000002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12.720300000000002</v>
      </c>
      <c r="F65" s="4">
        <v>17.222000000000001</v>
      </c>
      <c r="G65" s="4">
        <v>25.440600000000003</v>
      </c>
      <c r="H65" s="4">
        <v>31.435600000000001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12.720300000000002</v>
      </c>
      <c r="F66" s="4">
        <v>17.222000000000001</v>
      </c>
      <c r="G66" s="4">
        <v>25.440600000000003</v>
      </c>
      <c r="H66" s="4">
        <v>31.435600000000001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12.720300000000002</v>
      </c>
      <c r="F67" s="4">
        <v>17.222000000000001</v>
      </c>
      <c r="G67" s="4">
        <v>25.440600000000003</v>
      </c>
      <c r="H67" s="4">
        <v>31.435600000000001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12.950000000000001</v>
      </c>
      <c r="F68" s="4">
        <v>17.228680000000001</v>
      </c>
      <c r="G68" s="4">
        <v>25.900000000000002</v>
      </c>
      <c r="H68" s="4">
        <v>31.598000000000003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12.950000000000001</v>
      </c>
      <c r="F69" s="4">
        <v>17.228680000000001</v>
      </c>
      <c r="G69" s="4">
        <v>25.900000000000002</v>
      </c>
      <c r="H69" s="4">
        <v>31.598000000000003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12.950000000000001</v>
      </c>
      <c r="F70" s="4">
        <v>17.228680000000001</v>
      </c>
      <c r="G70" s="4">
        <v>25.900000000000002</v>
      </c>
      <c r="H70" s="4">
        <v>31.598000000000003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12.950000000000001</v>
      </c>
      <c r="F71" s="4">
        <v>17.228680000000001</v>
      </c>
      <c r="G71" s="4">
        <v>25.900000000000002</v>
      </c>
      <c r="H71" s="4">
        <v>31.598000000000003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12.950000000000001</v>
      </c>
      <c r="F72" s="4">
        <v>17.228680000000001</v>
      </c>
      <c r="G72" s="4">
        <v>25.900000000000002</v>
      </c>
      <c r="H72" s="4">
        <v>31.598000000000003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12.950000000000001</v>
      </c>
      <c r="F73" s="4">
        <v>17.228680000000001</v>
      </c>
      <c r="G73" s="4">
        <v>25.900000000000002</v>
      </c>
      <c r="H73" s="4">
        <v>31.598000000000003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12.950000000000001</v>
      </c>
      <c r="F74" s="4">
        <v>17.228680000000001</v>
      </c>
      <c r="G74" s="4">
        <v>25.900000000000002</v>
      </c>
      <c r="H74" s="4">
        <v>31.598000000000003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12.950000000000001</v>
      </c>
      <c r="F75" s="4">
        <v>17.228680000000001</v>
      </c>
      <c r="G75" s="4">
        <v>25.900000000000002</v>
      </c>
      <c r="H75" s="4">
        <v>31.598000000000003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12.950000000000001</v>
      </c>
      <c r="F76" s="4">
        <v>17.228680000000001</v>
      </c>
      <c r="G76" s="4">
        <v>25.900000000000002</v>
      </c>
      <c r="H76" s="4">
        <v>31.598000000000003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12.950000000000001</v>
      </c>
      <c r="F77" s="4">
        <v>17.228680000000001</v>
      </c>
      <c r="G77" s="4">
        <v>25.900000000000002</v>
      </c>
      <c r="H77" s="4">
        <v>31.598000000000003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12.950000000000001</v>
      </c>
      <c r="F78" s="4">
        <v>17.228680000000001</v>
      </c>
      <c r="G78" s="4">
        <v>25.900000000000002</v>
      </c>
      <c r="H78" s="4">
        <v>31.598000000000003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12.950000000000001</v>
      </c>
      <c r="F79" s="4">
        <v>17.228680000000001</v>
      </c>
      <c r="G79" s="4">
        <v>25.900000000000002</v>
      </c>
      <c r="H79" s="4">
        <v>31.598000000000003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12.950000000000001</v>
      </c>
      <c r="F80" s="4">
        <v>17.228680000000001</v>
      </c>
      <c r="G80" s="4">
        <v>25.900000000000002</v>
      </c>
      <c r="H80" s="4">
        <v>31.598000000000003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12.950000000000001</v>
      </c>
      <c r="F81" s="4">
        <v>17.228680000000001</v>
      </c>
      <c r="G81" s="4">
        <v>25.900000000000002</v>
      </c>
      <c r="H81" s="4">
        <v>31.598000000000003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12.950000000000001</v>
      </c>
      <c r="F82" s="4">
        <v>17.228680000000001</v>
      </c>
      <c r="G82" s="4">
        <v>25.900000000000002</v>
      </c>
      <c r="H82" s="4">
        <v>31.598000000000003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12.950000000000001</v>
      </c>
      <c r="F83" s="4">
        <v>17.228680000000001</v>
      </c>
      <c r="G83" s="4">
        <v>25.900000000000002</v>
      </c>
      <c r="H83" s="4">
        <v>31.598000000000003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12.950000000000001</v>
      </c>
      <c r="F84" s="4">
        <v>17.228680000000001</v>
      </c>
      <c r="G84" s="4">
        <v>25.900000000000002</v>
      </c>
      <c r="H84" s="4">
        <v>31.598000000000003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12.950000000000001</v>
      </c>
      <c r="F85" s="4">
        <v>17.228680000000001</v>
      </c>
      <c r="G85" s="4">
        <v>25.900000000000002</v>
      </c>
      <c r="H85" s="4">
        <v>31.598000000000003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12.950000000000001</v>
      </c>
      <c r="F86" s="4">
        <v>17.228680000000001</v>
      </c>
      <c r="G86" s="4">
        <v>25.900000000000002</v>
      </c>
      <c r="H86" s="4">
        <v>31.598000000000003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12.950000000000001</v>
      </c>
      <c r="F87" s="4">
        <v>17.228680000000001</v>
      </c>
      <c r="G87" s="4">
        <v>25.900000000000002</v>
      </c>
      <c r="H87" s="4">
        <v>31.598000000000003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A15D6-841D-4188-A738-324E0A1FA39E}">
  <sheetPr codeName="Sheet120">
    <tabColor theme="5" tint="-0.249977111117893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6.08</v>
      </c>
      <c r="F48" s="4">
        <v>8.86</v>
      </c>
      <c r="G48" s="4">
        <v>12.15</v>
      </c>
      <c r="H48" s="4">
        <v>15.86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6.49</v>
      </c>
      <c r="F49" s="4">
        <v>9.27</v>
      </c>
      <c r="G49" s="4">
        <v>12.98</v>
      </c>
      <c r="H49" s="4">
        <v>16.690000000000001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6.8</v>
      </c>
      <c r="F50" s="4">
        <v>9.58</v>
      </c>
      <c r="G50" s="4">
        <v>13.6</v>
      </c>
      <c r="H50" s="4">
        <v>17.3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7.21</v>
      </c>
      <c r="F51" s="4">
        <v>9.99</v>
      </c>
      <c r="G51" s="4">
        <v>14.42</v>
      </c>
      <c r="H51" s="4">
        <v>18.13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7.62</v>
      </c>
      <c r="F52" s="4">
        <v>10.4</v>
      </c>
      <c r="G52" s="4">
        <v>15.24</v>
      </c>
      <c r="H52" s="4">
        <v>18.95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8.0299999999999994</v>
      </c>
      <c r="F53" s="4">
        <v>10.82</v>
      </c>
      <c r="G53" s="4">
        <v>16.07</v>
      </c>
      <c r="H53" s="4">
        <v>19.78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8.4499999999999993</v>
      </c>
      <c r="F54" s="4">
        <v>11.23</v>
      </c>
      <c r="G54" s="4">
        <v>16.89</v>
      </c>
      <c r="H54" s="4">
        <v>20.6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8.9600000000000009</v>
      </c>
      <c r="F55" s="4">
        <v>11.74</v>
      </c>
      <c r="G55" s="4">
        <v>17.920000000000002</v>
      </c>
      <c r="H55" s="4">
        <v>21.63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9.48</v>
      </c>
      <c r="F56" s="4">
        <v>12.26</v>
      </c>
      <c r="G56" s="4">
        <v>18.95</v>
      </c>
      <c r="H56" s="4">
        <v>22.66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9.99</v>
      </c>
      <c r="F57" s="4">
        <v>12.77</v>
      </c>
      <c r="G57" s="4">
        <v>19.98</v>
      </c>
      <c r="H57" s="4">
        <v>23.69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11.12</v>
      </c>
      <c r="F58" s="4">
        <v>13.91</v>
      </c>
      <c r="G58" s="4">
        <v>22.25</v>
      </c>
      <c r="H58" s="4">
        <v>25.96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11.85</v>
      </c>
      <c r="F59" s="4">
        <v>14.63</v>
      </c>
      <c r="G59" s="4">
        <v>23.69</v>
      </c>
      <c r="H59" s="4">
        <v>27.4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12.46</v>
      </c>
      <c r="F60" s="4">
        <v>15.24</v>
      </c>
      <c r="G60" s="4">
        <v>24.93</v>
      </c>
      <c r="H60" s="4">
        <v>28.63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13.29</v>
      </c>
      <c r="F61" s="4">
        <v>16.07</v>
      </c>
      <c r="G61" s="4">
        <v>26.57</v>
      </c>
      <c r="H61" s="4">
        <v>30.28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14.21</v>
      </c>
      <c r="F62" s="4">
        <v>17</v>
      </c>
      <c r="G62" s="4">
        <v>28.43</v>
      </c>
      <c r="H62" s="4">
        <v>32.14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14.94</v>
      </c>
      <c r="F63" s="4">
        <v>17.72</v>
      </c>
      <c r="G63" s="4">
        <v>29.87</v>
      </c>
      <c r="H63" s="4">
        <v>33.58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15.76</v>
      </c>
      <c r="F64" s="4">
        <v>18.54</v>
      </c>
      <c r="G64" s="4">
        <v>31.52</v>
      </c>
      <c r="H64" s="4">
        <v>35.229999999999997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16.579999999999998</v>
      </c>
      <c r="F65" s="4">
        <v>19.36</v>
      </c>
      <c r="G65" s="4">
        <v>33.17</v>
      </c>
      <c r="H65" s="4">
        <v>36.869999999999997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17.3</v>
      </c>
      <c r="F66" s="4">
        <v>20.09</v>
      </c>
      <c r="G66" s="4">
        <v>34.61</v>
      </c>
      <c r="H66" s="4">
        <v>38.32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18.13</v>
      </c>
      <c r="F67" s="4">
        <v>20.91</v>
      </c>
      <c r="G67" s="4">
        <v>36.26</v>
      </c>
      <c r="H67" s="4">
        <v>39.96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19.059999999999999</v>
      </c>
      <c r="F68" s="4">
        <v>21.84</v>
      </c>
      <c r="G68" s="4">
        <v>38.11</v>
      </c>
      <c r="H68" s="4">
        <v>41.82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19.98</v>
      </c>
      <c r="F69" s="4">
        <v>22.76</v>
      </c>
      <c r="G69" s="4">
        <v>39.96</v>
      </c>
      <c r="H69" s="4">
        <v>43.67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20.91</v>
      </c>
      <c r="F70" s="4">
        <v>23.69</v>
      </c>
      <c r="G70" s="4">
        <v>41.82</v>
      </c>
      <c r="H70" s="4">
        <v>45.53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21.94</v>
      </c>
      <c r="F71" s="4">
        <v>24.72</v>
      </c>
      <c r="G71" s="4">
        <v>43.88</v>
      </c>
      <c r="H71" s="4">
        <v>47.59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22.97</v>
      </c>
      <c r="F72" s="4">
        <v>25.75</v>
      </c>
      <c r="G72" s="4">
        <v>45.94</v>
      </c>
      <c r="H72" s="4">
        <v>49.65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22.97</v>
      </c>
      <c r="F73" s="4">
        <v>25.75</v>
      </c>
      <c r="G73" s="4">
        <v>45.94</v>
      </c>
      <c r="H73" s="4">
        <v>49.65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22.97</v>
      </c>
      <c r="F74" s="4">
        <v>25.75</v>
      </c>
      <c r="G74" s="4">
        <v>45.94</v>
      </c>
      <c r="H74" s="4">
        <v>49.65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23.28</v>
      </c>
      <c r="F75" s="4">
        <v>26.06</v>
      </c>
      <c r="G75" s="4">
        <v>46.56</v>
      </c>
      <c r="H75" s="4">
        <v>50.26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24.21</v>
      </c>
      <c r="F76" s="4">
        <v>26.99</v>
      </c>
      <c r="G76" s="4">
        <v>48.41</v>
      </c>
      <c r="H76" s="4">
        <v>52.12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25.13</v>
      </c>
      <c r="F77" s="4">
        <v>27.91</v>
      </c>
      <c r="G77" s="4">
        <v>50.26</v>
      </c>
      <c r="H77" s="4">
        <v>53.97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26.16</v>
      </c>
      <c r="F78" s="4">
        <v>28.94</v>
      </c>
      <c r="G78" s="4">
        <v>52.32</v>
      </c>
      <c r="H78" s="4">
        <v>56.03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27.09</v>
      </c>
      <c r="F79" s="4">
        <v>29.87</v>
      </c>
      <c r="G79" s="4">
        <v>54.18</v>
      </c>
      <c r="H79" s="4">
        <v>57.89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28.02</v>
      </c>
      <c r="F80" s="4">
        <v>30.8</v>
      </c>
      <c r="G80" s="4">
        <v>56.03</v>
      </c>
      <c r="H80" s="4">
        <v>59.74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29.05</v>
      </c>
      <c r="F81" s="4">
        <v>31.83</v>
      </c>
      <c r="G81" s="4">
        <v>58.09</v>
      </c>
      <c r="H81" s="4">
        <v>61.8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29.87</v>
      </c>
      <c r="F82" s="4">
        <v>32.65</v>
      </c>
      <c r="G82" s="4">
        <v>59.74</v>
      </c>
      <c r="H82" s="4">
        <v>63.45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30.69</v>
      </c>
      <c r="F83" s="4">
        <v>33.479999999999997</v>
      </c>
      <c r="G83" s="4">
        <v>61.39</v>
      </c>
      <c r="H83" s="4">
        <v>65.099999999999994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31.21</v>
      </c>
      <c r="F84" s="4">
        <v>33.99</v>
      </c>
      <c r="G84" s="4">
        <v>62.42</v>
      </c>
      <c r="H84" s="4">
        <v>66.13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31.52</v>
      </c>
      <c r="F85" s="4">
        <v>34.299999999999997</v>
      </c>
      <c r="G85" s="4">
        <v>63.04</v>
      </c>
      <c r="H85" s="4">
        <v>66.739999999999995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31.52</v>
      </c>
      <c r="F86" s="4">
        <v>34.299999999999997</v>
      </c>
      <c r="G86" s="4">
        <v>63.04</v>
      </c>
      <c r="H86" s="4">
        <v>66.739999999999995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31.52</v>
      </c>
      <c r="F87" s="4">
        <v>34.299999999999997</v>
      </c>
      <c r="G87" s="4">
        <v>63.04</v>
      </c>
      <c r="H87" s="4">
        <v>66.739999999999995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54E2A-A599-4B51-A7D9-8FAB19BE2177}">
  <sheetPr codeName="Sheet121">
    <tabColor theme="5" tint="-0.249977111117893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29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/>
      <c r="F16" s="4"/>
      <c r="G16" s="4"/>
      <c r="H16" s="4"/>
      <c r="I16" s="4"/>
    </row>
    <row r="17" spans="3:9">
      <c r="C17" s="1">
        <v>19</v>
      </c>
      <c r="D17" s="1"/>
      <c r="E17" s="4"/>
      <c r="F17" s="4"/>
      <c r="G17" s="4"/>
      <c r="H17" s="4"/>
      <c r="I17" s="4"/>
    </row>
    <row r="18" spans="3:9">
      <c r="C18" s="1">
        <v>20</v>
      </c>
      <c r="D18" s="1"/>
      <c r="E18" s="4"/>
      <c r="F18" s="4"/>
      <c r="G18" s="4"/>
      <c r="H18" s="4"/>
      <c r="I18" s="4"/>
    </row>
    <row r="19" spans="3:9">
      <c r="C19" s="1">
        <v>21</v>
      </c>
      <c r="D19" s="1"/>
      <c r="E19" s="4"/>
      <c r="F19" s="4"/>
      <c r="G19" s="4"/>
      <c r="H19" s="4"/>
      <c r="I19" s="4"/>
    </row>
    <row r="20" spans="3:9">
      <c r="C20" s="1">
        <v>22</v>
      </c>
      <c r="D20" s="1"/>
      <c r="E20" s="4"/>
      <c r="F20" s="4"/>
      <c r="G20" s="4"/>
      <c r="H20" s="4"/>
      <c r="I20" s="4"/>
    </row>
    <row r="21" spans="3:9">
      <c r="C21" s="1">
        <v>23</v>
      </c>
      <c r="D21" s="1"/>
      <c r="E21" s="4"/>
      <c r="F21" s="4"/>
      <c r="G21" s="4"/>
      <c r="H21" s="4"/>
      <c r="I21" s="4"/>
    </row>
    <row r="22" spans="3:9">
      <c r="C22" s="1">
        <v>24</v>
      </c>
      <c r="D22" s="1"/>
      <c r="E22" s="4"/>
      <c r="F22" s="4"/>
      <c r="G22" s="4"/>
      <c r="H22" s="4"/>
      <c r="I22" s="4"/>
    </row>
    <row r="23" spans="3:9">
      <c r="C23" s="1">
        <v>25</v>
      </c>
      <c r="D23" s="1"/>
      <c r="E23" s="4"/>
      <c r="F23" s="4"/>
      <c r="G23" s="4"/>
      <c r="H23" s="4"/>
      <c r="I23" s="4"/>
    </row>
    <row r="24" spans="3:9">
      <c r="C24" s="1">
        <v>26</v>
      </c>
      <c r="D24" s="1"/>
      <c r="E24" s="4"/>
      <c r="F24" s="4"/>
      <c r="G24" s="4"/>
      <c r="H24" s="4"/>
      <c r="I24" s="4"/>
    </row>
    <row r="25" spans="3:9">
      <c r="C25" s="1">
        <v>27</v>
      </c>
      <c r="D25" s="1"/>
      <c r="E25" s="4"/>
      <c r="F25" s="4"/>
      <c r="G25" s="4"/>
      <c r="H25" s="4"/>
      <c r="I25" s="4"/>
    </row>
    <row r="26" spans="3:9">
      <c r="C26" s="1">
        <v>28</v>
      </c>
      <c r="D26" s="1"/>
      <c r="E26" s="4"/>
      <c r="F26" s="4"/>
      <c r="G26" s="4"/>
      <c r="H26" s="4"/>
      <c r="I26" s="4"/>
    </row>
    <row r="27" spans="3:9">
      <c r="C27" s="1">
        <v>29</v>
      </c>
      <c r="D27" s="1"/>
      <c r="E27" s="4"/>
      <c r="F27" s="4"/>
      <c r="G27" s="4"/>
      <c r="H27" s="4"/>
      <c r="I27" s="4"/>
    </row>
    <row r="28" spans="3:9">
      <c r="C28" s="1">
        <v>30</v>
      </c>
      <c r="D28" s="1"/>
      <c r="E28" s="4"/>
      <c r="F28" s="4"/>
      <c r="G28" s="4"/>
      <c r="H28" s="4"/>
      <c r="I28" s="4"/>
    </row>
    <row r="29" spans="3:9">
      <c r="C29" s="1">
        <v>31</v>
      </c>
      <c r="D29" s="1"/>
      <c r="E29" s="4"/>
      <c r="F29" s="4"/>
      <c r="G29" s="4"/>
      <c r="H29" s="4"/>
      <c r="I29" s="4"/>
    </row>
    <row r="30" spans="3:9">
      <c r="C30" s="1">
        <v>32</v>
      </c>
      <c r="D30" s="1"/>
      <c r="E30" s="4"/>
      <c r="F30" s="4"/>
      <c r="G30" s="4"/>
      <c r="H30" s="4"/>
      <c r="I30" s="4"/>
    </row>
    <row r="31" spans="3:9">
      <c r="C31" s="1">
        <v>33</v>
      </c>
      <c r="D31" s="1"/>
      <c r="E31" s="4"/>
      <c r="F31" s="4"/>
      <c r="G31" s="4"/>
      <c r="H31" s="4"/>
      <c r="I31" s="4"/>
    </row>
    <row r="32" spans="3:9">
      <c r="C32" s="1">
        <v>34</v>
      </c>
      <c r="D32" s="1"/>
      <c r="E32" s="4"/>
      <c r="F32" s="4"/>
      <c r="G32" s="4"/>
      <c r="H32" s="4"/>
      <c r="I32" s="4"/>
    </row>
    <row r="33" spans="3:9">
      <c r="C33" s="1">
        <v>35</v>
      </c>
      <c r="D33" s="1"/>
      <c r="E33" s="4"/>
      <c r="F33" s="4"/>
      <c r="G33" s="4"/>
      <c r="H33" s="4"/>
      <c r="I33" s="4"/>
    </row>
    <row r="34" spans="3:9">
      <c r="C34" s="1">
        <v>36</v>
      </c>
      <c r="D34" s="1"/>
      <c r="E34" s="4"/>
      <c r="F34" s="4"/>
      <c r="G34" s="4"/>
      <c r="H34" s="4"/>
      <c r="I34" s="4"/>
    </row>
    <row r="35" spans="3:9">
      <c r="C35" s="1">
        <v>37</v>
      </c>
      <c r="D35" s="1"/>
      <c r="E35" s="4"/>
      <c r="F35" s="4"/>
      <c r="G35" s="4"/>
      <c r="H35" s="4"/>
      <c r="I35" s="4"/>
    </row>
    <row r="36" spans="3:9">
      <c r="C36" s="1">
        <v>38</v>
      </c>
      <c r="D36" s="1"/>
      <c r="E36" s="4"/>
      <c r="F36" s="4"/>
      <c r="G36" s="4"/>
      <c r="H36" s="4"/>
      <c r="I36" s="4"/>
    </row>
    <row r="37" spans="3:9">
      <c r="C37" s="1">
        <v>39</v>
      </c>
      <c r="D37" s="1"/>
      <c r="E37" s="4"/>
      <c r="F37" s="4"/>
      <c r="G37" s="4"/>
      <c r="H37" s="4"/>
      <c r="I37" s="4"/>
    </row>
    <row r="38" spans="3:9">
      <c r="C38" s="1">
        <v>40</v>
      </c>
      <c r="D38" s="1"/>
      <c r="E38" s="4"/>
      <c r="F38" s="4"/>
      <c r="G38" s="4"/>
      <c r="H38" s="4"/>
      <c r="I38" s="4"/>
    </row>
    <row r="39" spans="3:9">
      <c r="C39" s="1">
        <v>41</v>
      </c>
      <c r="D39" s="1"/>
      <c r="E39" s="4"/>
      <c r="F39" s="4"/>
      <c r="G39" s="4"/>
      <c r="H39" s="4"/>
      <c r="I39" s="4"/>
    </row>
    <row r="40" spans="3:9">
      <c r="C40" s="1">
        <v>42</v>
      </c>
      <c r="D40" s="1"/>
      <c r="E40" s="4"/>
      <c r="F40" s="4"/>
      <c r="G40" s="4"/>
      <c r="H40" s="4"/>
      <c r="I40" s="4"/>
    </row>
    <row r="41" spans="3:9">
      <c r="C41" s="1">
        <v>43</v>
      </c>
      <c r="D41" s="1"/>
      <c r="E41" s="4"/>
      <c r="F41" s="4"/>
      <c r="G41" s="4"/>
      <c r="H41" s="4"/>
      <c r="I41" s="4"/>
    </row>
    <row r="42" spans="3:9">
      <c r="C42" s="1">
        <v>44</v>
      </c>
      <c r="D42" s="1"/>
      <c r="E42" s="4"/>
      <c r="F42" s="4"/>
      <c r="G42" s="4"/>
      <c r="H42" s="4"/>
      <c r="I42" s="4"/>
    </row>
    <row r="43" spans="3:9">
      <c r="C43" s="1">
        <v>45</v>
      </c>
      <c r="D43" s="1"/>
      <c r="E43" s="4"/>
      <c r="F43" s="4"/>
      <c r="G43" s="4"/>
      <c r="H43" s="4"/>
      <c r="I43" s="4"/>
    </row>
    <row r="44" spans="3:9">
      <c r="C44" s="1">
        <v>46</v>
      </c>
      <c r="D44" s="1"/>
      <c r="E44" s="4"/>
      <c r="F44" s="4"/>
      <c r="G44" s="4"/>
      <c r="H44" s="4"/>
      <c r="I44" s="4"/>
    </row>
    <row r="45" spans="3:9">
      <c r="C45" s="1">
        <v>47</v>
      </c>
      <c r="D45" s="1"/>
      <c r="E45" s="4"/>
      <c r="F45" s="4"/>
      <c r="G45" s="4"/>
      <c r="H45" s="4"/>
      <c r="I45" s="4"/>
    </row>
    <row r="46" spans="3:9">
      <c r="C46" s="1">
        <v>48</v>
      </c>
      <c r="D46" s="1"/>
      <c r="E46" s="4"/>
      <c r="F46" s="4"/>
      <c r="G46" s="4"/>
      <c r="H46" s="4"/>
      <c r="I46" s="4"/>
    </row>
    <row r="47" spans="3:9">
      <c r="C47" s="1">
        <v>49</v>
      </c>
      <c r="D47" s="1"/>
      <c r="E47" s="4"/>
      <c r="F47" s="4"/>
      <c r="G47" s="4"/>
      <c r="H47" s="4"/>
      <c r="I47" s="4"/>
    </row>
    <row r="48" spans="3:9">
      <c r="C48" s="1">
        <v>50</v>
      </c>
      <c r="D48" s="1"/>
      <c r="E48" s="4">
        <v>4.6399999999999997</v>
      </c>
      <c r="F48" s="4">
        <v>7.73</v>
      </c>
      <c r="G48" s="4">
        <v>9.27</v>
      </c>
      <c r="H48" s="4">
        <v>13.39</v>
      </c>
      <c r="I48" s="4"/>
    </row>
    <row r="49" spans="3:9">
      <c r="C49" s="1">
        <v>51</v>
      </c>
      <c r="D49" s="1"/>
      <c r="E49" s="4">
        <v>4.6399999999999997</v>
      </c>
      <c r="F49" s="4">
        <v>7.73</v>
      </c>
      <c r="G49" s="4">
        <v>9.27</v>
      </c>
      <c r="H49" s="4">
        <v>13.39</v>
      </c>
      <c r="I49" s="4"/>
    </row>
    <row r="50" spans="3:9">
      <c r="C50" s="1">
        <v>52</v>
      </c>
      <c r="D50" s="1"/>
      <c r="E50" s="4">
        <v>5.15</v>
      </c>
      <c r="F50" s="4">
        <v>8.24</v>
      </c>
      <c r="G50" s="4">
        <v>10.3</v>
      </c>
      <c r="H50" s="4">
        <v>14.42</v>
      </c>
      <c r="I50" s="4"/>
    </row>
    <row r="51" spans="3:9">
      <c r="C51" s="1">
        <v>53</v>
      </c>
      <c r="D51" s="1"/>
      <c r="E51" s="4">
        <v>5.67</v>
      </c>
      <c r="F51" s="4">
        <v>8.76</v>
      </c>
      <c r="G51" s="4">
        <v>11.33</v>
      </c>
      <c r="H51" s="4">
        <v>15.45</v>
      </c>
      <c r="I51" s="4"/>
    </row>
    <row r="52" spans="3:9">
      <c r="C52" s="1">
        <v>54</v>
      </c>
      <c r="D52" s="1"/>
      <c r="E52" s="4">
        <v>5.67</v>
      </c>
      <c r="F52" s="4">
        <v>8.76</v>
      </c>
      <c r="G52" s="4">
        <v>11.33</v>
      </c>
      <c r="H52" s="4">
        <v>15.45</v>
      </c>
      <c r="I52" s="4"/>
    </row>
    <row r="53" spans="3:9">
      <c r="C53" s="1">
        <v>55</v>
      </c>
      <c r="D53" s="1"/>
      <c r="E53" s="4">
        <v>6.18</v>
      </c>
      <c r="F53" s="4">
        <v>9.27</v>
      </c>
      <c r="G53" s="4">
        <v>12.36</v>
      </c>
      <c r="H53" s="4">
        <v>16.48</v>
      </c>
      <c r="I53" s="4"/>
    </row>
    <row r="54" spans="3:9">
      <c r="C54" s="1">
        <v>56</v>
      </c>
      <c r="D54" s="1"/>
      <c r="E54" s="4">
        <v>6.18</v>
      </c>
      <c r="F54" s="4">
        <v>9.27</v>
      </c>
      <c r="G54" s="4">
        <v>12.36</v>
      </c>
      <c r="H54" s="4">
        <v>16.48</v>
      </c>
      <c r="I54" s="4"/>
    </row>
    <row r="55" spans="3:9">
      <c r="C55" s="1">
        <v>57</v>
      </c>
      <c r="D55" s="1"/>
      <c r="E55" s="4">
        <v>6.7</v>
      </c>
      <c r="F55" s="4">
        <v>9.7899999999999991</v>
      </c>
      <c r="G55" s="4">
        <v>13.39</v>
      </c>
      <c r="H55" s="4">
        <v>17.510000000000002</v>
      </c>
      <c r="I55" s="4"/>
    </row>
    <row r="56" spans="3:9">
      <c r="C56" s="1">
        <v>58</v>
      </c>
      <c r="D56" s="1"/>
      <c r="E56" s="4">
        <v>7.21</v>
      </c>
      <c r="F56" s="4">
        <v>10.3</v>
      </c>
      <c r="G56" s="4">
        <v>14.42</v>
      </c>
      <c r="H56" s="4">
        <v>18.54</v>
      </c>
      <c r="I56" s="4"/>
    </row>
    <row r="57" spans="3:9">
      <c r="C57" s="1">
        <v>59</v>
      </c>
      <c r="D57" s="1"/>
      <c r="E57" s="4">
        <v>7.73</v>
      </c>
      <c r="F57" s="4">
        <v>10.82</v>
      </c>
      <c r="G57" s="4">
        <v>15.45</v>
      </c>
      <c r="H57" s="4">
        <v>19.57</v>
      </c>
      <c r="I57" s="4"/>
    </row>
    <row r="58" spans="3:9">
      <c r="C58" s="1">
        <v>60</v>
      </c>
      <c r="D58" s="1"/>
      <c r="E58" s="4">
        <v>8.76</v>
      </c>
      <c r="F58" s="4">
        <v>11.85</v>
      </c>
      <c r="G58" s="4">
        <v>17.510000000000002</v>
      </c>
      <c r="H58" s="4">
        <v>21.63</v>
      </c>
      <c r="I58" s="4"/>
    </row>
    <row r="59" spans="3:9">
      <c r="C59" s="1">
        <v>61</v>
      </c>
      <c r="D59" s="1"/>
      <c r="E59" s="4">
        <v>9.27</v>
      </c>
      <c r="F59" s="4">
        <v>12.36</v>
      </c>
      <c r="G59" s="4">
        <v>18.54</v>
      </c>
      <c r="H59" s="4">
        <v>22.66</v>
      </c>
      <c r="I59" s="4"/>
    </row>
    <row r="60" spans="3:9">
      <c r="C60" s="1">
        <v>62</v>
      </c>
      <c r="D60" s="1"/>
      <c r="E60" s="4">
        <v>9.27</v>
      </c>
      <c r="F60" s="4">
        <v>12.36</v>
      </c>
      <c r="G60" s="4">
        <v>18.54</v>
      </c>
      <c r="H60" s="4">
        <v>22.66</v>
      </c>
      <c r="I60" s="4"/>
    </row>
    <row r="61" spans="3:9">
      <c r="C61" s="1">
        <v>63</v>
      </c>
      <c r="D61" s="1"/>
      <c r="E61" s="4">
        <v>10.3</v>
      </c>
      <c r="F61" s="4">
        <v>13.39</v>
      </c>
      <c r="G61" s="4">
        <v>20.6</v>
      </c>
      <c r="H61" s="4">
        <v>24.72</v>
      </c>
      <c r="I61" s="4"/>
    </row>
    <row r="62" spans="3:9">
      <c r="C62" s="1">
        <v>64</v>
      </c>
      <c r="D62" s="1"/>
      <c r="E62" s="4">
        <v>10.82</v>
      </c>
      <c r="F62" s="4">
        <v>13.91</v>
      </c>
      <c r="G62" s="4">
        <v>21.63</v>
      </c>
      <c r="H62" s="4">
        <v>25.75</v>
      </c>
      <c r="I62" s="4"/>
    </row>
    <row r="63" spans="3:9">
      <c r="C63" s="1">
        <v>65</v>
      </c>
      <c r="D63" s="1"/>
      <c r="E63" s="4">
        <v>11.33</v>
      </c>
      <c r="F63" s="4">
        <v>14.42</v>
      </c>
      <c r="G63" s="4">
        <v>22.66</v>
      </c>
      <c r="H63" s="4">
        <v>26.78</v>
      </c>
      <c r="I63" s="4"/>
    </row>
    <row r="64" spans="3:9">
      <c r="C64" s="1">
        <v>66</v>
      </c>
      <c r="D64" s="1"/>
      <c r="E64" s="4">
        <v>11.85</v>
      </c>
      <c r="F64" s="4">
        <v>14.94</v>
      </c>
      <c r="G64" s="4">
        <v>23.69</v>
      </c>
      <c r="H64" s="4">
        <v>27.81</v>
      </c>
      <c r="I64" s="4"/>
    </row>
    <row r="65" spans="3:9">
      <c r="C65" s="1">
        <v>67</v>
      </c>
      <c r="D65" s="1"/>
      <c r="E65" s="4">
        <v>12.36</v>
      </c>
      <c r="F65" s="4">
        <v>15.45</v>
      </c>
      <c r="G65" s="4">
        <v>24.72</v>
      </c>
      <c r="H65" s="4">
        <v>28.84</v>
      </c>
      <c r="I65" s="4"/>
    </row>
    <row r="66" spans="3:9">
      <c r="C66" s="1">
        <v>68</v>
      </c>
      <c r="D66" s="1"/>
      <c r="E66" s="4">
        <v>12.88</v>
      </c>
      <c r="F66" s="4">
        <v>15.97</v>
      </c>
      <c r="G66" s="4">
        <v>25.75</v>
      </c>
      <c r="H66" s="4">
        <v>29.87</v>
      </c>
      <c r="I66" s="4"/>
    </row>
    <row r="67" spans="3:9">
      <c r="C67" s="1">
        <v>69</v>
      </c>
      <c r="D67" s="1"/>
      <c r="E67" s="4">
        <v>13.39</v>
      </c>
      <c r="F67" s="4">
        <v>16.48</v>
      </c>
      <c r="G67" s="4">
        <v>26.78</v>
      </c>
      <c r="H67" s="4">
        <v>30.9</v>
      </c>
      <c r="I67" s="4"/>
    </row>
    <row r="68" spans="3:9">
      <c r="C68" s="1">
        <v>70</v>
      </c>
      <c r="D68" s="1"/>
      <c r="E68" s="4">
        <v>13.91</v>
      </c>
      <c r="F68" s="4">
        <v>17</v>
      </c>
      <c r="G68" s="4">
        <v>27.81</v>
      </c>
      <c r="H68" s="4">
        <v>31.93</v>
      </c>
      <c r="I68" s="4"/>
    </row>
    <row r="69" spans="3:9">
      <c r="C69" s="1">
        <v>71</v>
      </c>
      <c r="D69" s="1"/>
      <c r="E69" s="4">
        <v>14.42</v>
      </c>
      <c r="F69" s="4">
        <v>17.510000000000002</v>
      </c>
      <c r="G69" s="4">
        <v>28.84</v>
      </c>
      <c r="H69" s="4">
        <v>32.96</v>
      </c>
      <c r="I69" s="4"/>
    </row>
    <row r="70" spans="3:9">
      <c r="C70" s="1">
        <v>72</v>
      </c>
      <c r="D70" s="1"/>
      <c r="E70" s="4">
        <v>14.94</v>
      </c>
      <c r="F70" s="4">
        <v>18.03</v>
      </c>
      <c r="G70" s="4">
        <v>29.87</v>
      </c>
      <c r="H70" s="4">
        <v>33.99</v>
      </c>
      <c r="I70" s="4"/>
    </row>
    <row r="71" spans="3:9">
      <c r="C71" s="1">
        <v>73</v>
      </c>
      <c r="D71" s="1"/>
      <c r="E71" s="4">
        <v>15.97</v>
      </c>
      <c r="F71" s="4">
        <v>19.059999999999999</v>
      </c>
      <c r="G71" s="4">
        <v>31.93</v>
      </c>
      <c r="H71" s="4">
        <v>36.049999999999997</v>
      </c>
      <c r="I71" s="4"/>
    </row>
    <row r="72" spans="3:9">
      <c r="C72" s="1">
        <v>74</v>
      </c>
      <c r="D72" s="1"/>
      <c r="E72" s="4">
        <v>17</v>
      </c>
      <c r="F72" s="4">
        <v>20.09</v>
      </c>
      <c r="G72" s="4">
        <v>33.99</v>
      </c>
      <c r="H72" s="4">
        <v>38.11</v>
      </c>
      <c r="I72" s="4"/>
    </row>
    <row r="73" spans="3:9">
      <c r="C73" s="1">
        <v>75</v>
      </c>
      <c r="D73" s="1"/>
      <c r="E73" s="4">
        <v>17</v>
      </c>
      <c r="F73" s="4">
        <v>20.09</v>
      </c>
      <c r="G73" s="4">
        <v>33.99</v>
      </c>
      <c r="H73" s="4">
        <v>38.11</v>
      </c>
      <c r="I73" s="4"/>
    </row>
    <row r="74" spans="3:9">
      <c r="C74" s="1">
        <v>76</v>
      </c>
      <c r="D74" s="1"/>
      <c r="E74" s="4">
        <v>17</v>
      </c>
      <c r="F74" s="4">
        <v>20.09</v>
      </c>
      <c r="G74" s="4">
        <v>33.99</v>
      </c>
      <c r="H74" s="4">
        <v>38.11</v>
      </c>
      <c r="I74" s="4"/>
    </row>
    <row r="75" spans="3:9">
      <c r="C75" s="1">
        <v>77</v>
      </c>
      <c r="D75" s="1"/>
      <c r="E75" s="4">
        <v>17</v>
      </c>
      <c r="F75" s="4">
        <v>20.09</v>
      </c>
      <c r="G75" s="4">
        <v>33.99</v>
      </c>
      <c r="H75" s="4">
        <v>38.11</v>
      </c>
      <c r="I75" s="4"/>
    </row>
    <row r="76" spans="3:9">
      <c r="C76" s="1">
        <v>78</v>
      </c>
      <c r="D76" s="1"/>
      <c r="E76" s="4">
        <v>18.03</v>
      </c>
      <c r="F76" s="4">
        <v>21.12</v>
      </c>
      <c r="G76" s="4">
        <v>36.049999999999997</v>
      </c>
      <c r="H76" s="4">
        <v>40.17</v>
      </c>
      <c r="I76" s="4"/>
    </row>
    <row r="77" spans="3:9">
      <c r="C77" s="1">
        <v>79</v>
      </c>
      <c r="D77" s="1"/>
      <c r="E77" s="4">
        <v>18.54</v>
      </c>
      <c r="F77" s="4">
        <v>21.63</v>
      </c>
      <c r="G77" s="4">
        <v>37.08</v>
      </c>
      <c r="H77" s="4">
        <v>41.2</v>
      </c>
      <c r="I77" s="4"/>
    </row>
    <row r="78" spans="3:9">
      <c r="C78" s="1">
        <v>80</v>
      </c>
      <c r="D78" s="1"/>
      <c r="E78" s="4">
        <v>19.059999999999999</v>
      </c>
      <c r="F78" s="4">
        <v>22.15</v>
      </c>
      <c r="G78" s="4">
        <v>38.11</v>
      </c>
      <c r="H78" s="4">
        <v>42.23</v>
      </c>
      <c r="I78" s="4"/>
    </row>
    <row r="79" spans="3:9">
      <c r="C79" s="1">
        <v>81</v>
      </c>
      <c r="D79" s="1"/>
      <c r="E79" s="4">
        <v>20.09</v>
      </c>
      <c r="F79" s="4">
        <v>23.18</v>
      </c>
      <c r="G79" s="4">
        <v>40.17</v>
      </c>
      <c r="H79" s="4">
        <v>44.29</v>
      </c>
      <c r="I79" s="4"/>
    </row>
    <row r="80" spans="3:9">
      <c r="C80" s="1">
        <v>82</v>
      </c>
      <c r="D80" s="1"/>
      <c r="E80" s="4">
        <v>20.6</v>
      </c>
      <c r="F80" s="4">
        <v>23.69</v>
      </c>
      <c r="G80" s="4">
        <v>41.2</v>
      </c>
      <c r="H80" s="4">
        <v>45.32</v>
      </c>
      <c r="I80" s="4"/>
    </row>
    <row r="81" spans="3:9">
      <c r="C81" s="1">
        <v>83</v>
      </c>
      <c r="D81" s="1"/>
      <c r="E81" s="4">
        <v>21.12</v>
      </c>
      <c r="F81" s="4">
        <v>24.21</v>
      </c>
      <c r="G81" s="4">
        <v>42.23</v>
      </c>
      <c r="H81" s="4">
        <v>46.35</v>
      </c>
      <c r="I81" s="4"/>
    </row>
    <row r="82" spans="3:9">
      <c r="C82" s="1">
        <v>84</v>
      </c>
      <c r="D82" s="1"/>
      <c r="E82" s="4">
        <v>21.63</v>
      </c>
      <c r="F82" s="4">
        <v>24.72</v>
      </c>
      <c r="G82" s="4">
        <v>43.26</v>
      </c>
      <c r="H82" s="4">
        <v>47.38</v>
      </c>
      <c r="I82" s="4"/>
    </row>
    <row r="83" spans="3:9">
      <c r="C83" s="1">
        <v>85</v>
      </c>
      <c r="D83" s="1"/>
      <c r="E83" s="4">
        <v>22.15</v>
      </c>
      <c r="F83" s="4">
        <v>25.24</v>
      </c>
      <c r="G83" s="4">
        <v>44.29</v>
      </c>
      <c r="H83" s="4">
        <v>48.41</v>
      </c>
      <c r="I83" s="4"/>
    </row>
    <row r="84" spans="3:9">
      <c r="C84" s="1">
        <v>86</v>
      </c>
      <c r="D84" s="1"/>
      <c r="E84" s="4">
        <v>22.66</v>
      </c>
      <c r="F84" s="4">
        <v>25.75</v>
      </c>
      <c r="G84" s="4">
        <v>45.32</v>
      </c>
      <c r="H84" s="4">
        <v>49.44</v>
      </c>
      <c r="I84" s="4"/>
    </row>
    <row r="85" spans="3:9">
      <c r="C85" s="1">
        <v>87</v>
      </c>
      <c r="D85" s="1"/>
      <c r="E85" s="4">
        <v>23.18</v>
      </c>
      <c r="F85" s="4">
        <v>26.27</v>
      </c>
      <c r="G85" s="4">
        <v>46.35</v>
      </c>
      <c r="H85" s="4">
        <v>50.47</v>
      </c>
      <c r="I85" s="4"/>
    </row>
    <row r="86" spans="3:9">
      <c r="C86" s="1">
        <v>88</v>
      </c>
      <c r="D86" s="1"/>
      <c r="E86" s="4">
        <v>23.18</v>
      </c>
      <c r="F86" s="4">
        <v>26.27</v>
      </c>
      <c r="G86" s="4">
        <v>46.35</v>
      </c>
      <c r="H86" s="4">
        <v>50.47</v>
      </c>
      <c r="I86" s="4"/>
    </row>
    <row r="87" spans="3:9">
      <c r="C87" s="1">
        <v>89</v>
      </c>
      <c r="D87" s="1"/>
      <c r="E87" s="4">
        <v>23.18</v>
      </c>
      <c r="F87" s="4">
        <v>26.27</v>
      </c>
      <c r="G87" s="4">
        <v>46.35</v>
      </c>
      <c r="H87" s="4">
        <v>50.47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14DE0-1641-47C5-AF84-25000789FD6F}">
  <sheetPr codeName="Sheet122">
    <tabColor theme="5" tint="-0.249977111117893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24.72</v>
      </c>
      <c r="F48" s="4">
        <v>33.99</v>
      </c>
      <c r="G48" s="4">
        <v>49.44</v>
      </c>
      <c r="H48" s="4">
        <v>61.8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25.75</v>
      </c>
      <c r="F49" s="4">
        <v>35.020000000000003</v>
      </c>
      <c r="G49" s="4">
        <v>51.5</v>
      </c>
      <c r="H49" s="4">
        <v>63.86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26.78</v>
      </c>
      <c r="F50" s="4">
        <v>36.049999999999997</v>
      </c>
      <c r="G50" s="4">
        <v>53.56</v>
      </c>
      <c r="H50" s="4">
        <v>65.92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28.84</v>
      </c>
      <c r="F51" s="4">
        <v>38.11</v>
      </c>
      <c r="G51" s="4">
        <v>57.68</v>
      </c>
      <c r="H51" s="4">
        <v>70.040000000000006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29.87</v>
      </c>
      <c r="F52" s="4">
        <v>39.14</v>
      </c>
      <c r="G52" s="4">
        <v>59.74</v>
      </c>
      <c r="H52" s="4">
        <v>72.099999999999994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31.93</v>
      </c>
      <c r="F53" s="4">
        <v>41.2</v>
      </c>
      <c r="G53" s="4">
        <v>63.86</v>
      </c>
      <c r="H53" s="4">
        <v>76.22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33.99</v>
      </c>
      <c r="F54" s="4">
        <v>43.26</v>
      </c>
      <c r="G54" s="4">
        <v>67.98</v>
      </c>
      <c r="H54" s="4">
        <v>80.34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35.020000000000003</v>
      </c>
      <c r="F55" s="4">
        <v>44.29</v>
      </c>
      <c r="G55" s="4">
        <v>70.040000000000006</v>
      </c>
      <c r="H55" s="4">
        <v>82.4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37.08</v>
      </c>
      <c r="F56" s="4">
        <v>46.35</v>
      </c>
      <c r="G56" s="4">
        <v>74.16</v>
      </c>
      <c r="H56" s="4">
        <v>86.52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39.14</v>
      </c>
      <c r="F57" s="4">
        <v>48.41</v>
      </c>
      <c r="G57" s="4">
        <v>78.28</v>
      </c>
      <c r="H57" s="4">
        <v>90.64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44.29</v>
      </c>
      <c r="F58" s="4">
        <v>53.56</v>
      </c>
      <c r="G58" s="4">
        <v>88.58</v>
      </c>
      <c r="H58" s="4">
        <v>100.94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46.35</v>
      </c>
      <c r="F59" s="4">
        <v>55.62</v>
      </c>
      <c r="G59" s="4">
        <v>92.7</v>
      </c>
      <c r="H59" s="4">
        <v>105.06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49.44</v>
      </c>
      <c r="F60" s="4">
        <v>58.71</v>
      </c>
      <c r="G60" s="4">
        <v>98.88</v>
      </c>
      <c r="H60" s="4">
        <v>111.24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52.53</v>
      </c>
      <c r="F61" s="4">
        <v>61.8</v>
      </c>
      <c r="G61" s="4">
        <v>105.06</v>
      </c>
      <c r="H61" s="4">
        <v>117.42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56.65</v>
      </c>
      <c r="F62" s="4">
        <v>65.92</v>
      </c>
      <c r="G62" s="4">
        <v>113.3</v>
      </c>
      <c r="H62" s="4">
        <v>125.66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59.74</v>
      </c>
      <c r="F63" s="4">
        <v>69.010000000000005</v>
      </c>
      <c r="G63" s="4">
        <v>119.48</v>
      </c>
      <c r="H63" s="4">
        <v>131.84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62.83</v>
      </c>
      <c r="F64" s="4">
        <v>72.099999999999994</v>
      </c>
      <c r="G64" s="4">
        <v>125.66</v>
      </c>
      <c r="H64" s="4">
        <v>138.02000000000001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65.92</v>
      </c>
      <c r="F65" s="4">
        <v>75.19</v>
      </c>
      <c r="G65" s="4">
        <v>131.84</v>
      </c>
      <c r="H65" s="4">
        <v>144.19999999999999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69.010000000000005</v>
      </c>
      <c r="F66" s="4">
        <v>78.28</v>
      </c>
      <c r="G66" s="4">
        <v>138.02000000000001</v>
      </c>
      <c r="H66" s="4">
        <v>150.38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72.099999999999994</v>
      </c>
      <c r="F67" s="4">
        <v>81.37</v>
      </c>
      <c r="G67" s="4">
        <v>144.19999999999999</v>
      </c>
      <c r="H67" s="4">
        <v>156.56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75.19</v>
      </c>
      <c r="F68" s="4">
        <v>84.46</v>
      </c>
      <c r="G68" s="4">
        <v>150.38</v>
      </c>
      <c r="H68" s="4">
        <v>162.74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78.28</v>
      </c>
      <c r="F69" s="4">
        <v>87.55</v>
      </c>
      <c r="G69" s="4">
        <v>156.56</v>
      </c>
      <c r="H69" s="4">
        <v>168.92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82.4</v>
      </c>
      <c r="F70" s="4">
        <v>91.67</v>
      </c>
      <c r="G70" s="4">
        <v>164.8</v>
      </c>
      <c r="H70" s="4">
        <v>177.16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85.49</v>
      </c>
      <c r="F71" s="4">
        <v>94.76</v>
      </c>
      <c r="G71" s="4">
        <v>170.98</v>
      </c>
      <c r="H71" s="4">
        <v>183.34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89.61</v>
      </c>
      <c r="F72" s="4">
        <v>98.88</v>
      </c>
      <c r="G72" s="4">
        <v>179.22</v>
      </c>
      <c r="H72" s="4">
        <v>191.58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89.61</v>
      </c>
      <c r="F73" s="4">
        <v>98.88</v>
      </c>
      <c r="G73" s="4">
        <v>179.22</v>
      </c>
      <c r="H73" s="4">
        <v>191.58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89.61</v>
      </c>
      <c r="F74" s="4">
        <v>98.88</v>
      </c>
      <c r="G74" s="4">
        <v>179.22</v>
      </c>
      <c r="H74" s="4">
        <v>191.58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89.61</v>
      </c>
      <c r="F75" s="4">
        <v>98.88</v>
      </c>
      <c r="G75" s="4">
        <v>179.22</v>
      </c>
      <c r="H75" s="4">
        <v>191.58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92.7</v>
      </c>
      <c r="F76" s="4">
        <v>101.97</v>
      </c>
      <c r="G76" s="4">
        <v>185.4</v>
      </c>
      <c r="H76" s="4">
        <v>197.76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95.79</v>
      </c>
      <c r="F77" s="4">
        <v>105.06</v>
      </c>
      <c r="G77" s="4">
        <v>191.58</v>
      </c>
      <c r="H77" s="4">
        <v>203.94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98.88</v>
      </c>
      <c r="F78" s="4">
        <v>108.15</v>
      </c>
      <c r="G78" s="4">
        <v>197.76</v>
      </c>
      <c r="H78" s="4">
        <v>210.12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101.97</v>
      </c>
      <c r="F79" s="4">
        <v>111.24</v>
      </c>
      <c r="G79" s="4">
        <v>203.94</v>
      </c>
      <c r="H79" s="4">
        <v>216.3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105.06</v>
      </c>
      <c r="F80" s="4">
        <v>114.33</v>
      </c>
      <c r="G80" s="4">
        <v>210.12</v>
      </c>
      <c r="H80" s="4">
        <v>222.48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108.15</v>
      </c>
      <c r="F81" s="4">
        <v>117.42</v>
      </c>
      <c r="G81" s="4">
        <v>216.3</v>
      </c>
      <c r="H81" s="4">
        <v>228.66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111.24</v>
      </c>
      <c r="F82" s="4">
        <v>120.51</v>
      </c>
      <c r="G82" s="4">
        <v>222.48</v>
      </c>
      <c r="H82" s="4">
        <v>234.84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113.3</v>
      </c>
      <c r="F83" s="4">
        <v>122.57</v>
      </c>
      <c r="G83" s="4">
        <v>226.6</v>
      </c>
      <c r="H83" s="4">
        <v>238.96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115.36</v>
      </c>
      <c r="F84" s="4">
        <v>124.63</v>
      </c>
      <c r="G84" s="4">
        <v>230.72</v>
      </c>
      <c r="H84" s="4">
        <v>243.08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116.39</v>
      </c>
      <c r="F85" s="4">
        <v>125.66</v>
      </c>
      <c r="G85" s="4">
        <v>232.78</v>
      </c>
      <c r="H85" s="4">
        <v>245.14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116.39</v>
      </c>
      <c r="F86" s="4">
        <v>125.66</v>
      </c>
      <c r="G86" s="4">
        <v>232.78</v>
      </c>
      <c r="H86" s="4">
        <v>245.14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116.39</v>
      </c>
      <c r="F87" s="4">
        <v>125.66</v>
      </c>
      <c r="G87" s="4">
        <v>232.78</v>
      </c>
      <c r="H87" s="4">
        <v>245.14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0F52-6CE1-4EAD-82AD-A38843CD8673}">
  <sheetPr codeName="Sheet123">
    <tabColor theme="5" tint="-0.249977111117893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54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4.12</v>
      </c>
      <c r="F48" s="4">
        <v>7.21</v>
      </c>
      <c r="G48" s="4">
        <v>8.24</v>
      </c>
      <c r="H48" s="4">
        <v>12.36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5.15</v>
      </c>
      <c r="F49" s="4">
        <v>8.24</v>
      </c>
      <c r="G49" s="4">
        <v>10.3</v>
      </c>
      <c r="H49" s="4">
        <v>14.42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5.15</v>
      </c>
      <c r="F50" s="4">
        <v>8.24</v>
      </c>
      <c r="G50" s="4">
        <v>10.3</v>
      </c>
      <c r="H50" s="4">
        <v>14.42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5.15</v>
      </c>
      <c r="F51" s="4">
        <v>8.24</v>
      </c>
      <c r="G51" s="4">
        <v>10.3</v>
      </c>
      <c r="H51" s="4">
        <v>14.42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6.18</v>
      </c>
      <c r="F52" s="4">
        <v>9.27</v>
      </c>
      <c r="G52" s="4">
        <v>12.36</v>
      </c>
      <c r="H52" s="4">
        <v>16.48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6.18</v>
      </c>
      <c r="F53" s="4">
        <v>9.27</v>
      </c>
      <c r="G53" s="4">
        <v>12.36</v>
      </c>
      <c r="H53" s="4">
        <v>16.48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7.21</v>
      </c>
      <c r="F54" s="4">
        <v>10.3</v>
      </c>
      <c r="G54" s="4">
        <v>14.42</v>
      </c>
      <c r="H54" s="4">
        <v>18.54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7.21</v>
      </c>
      <c r="F55" s="4">
        <v>10.3</v>
      </c>
      <c r="G55" s="4">
        <v>14.42</v>
      </c>
      <c r="H55" s="4">
        <v>18.54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8.24</v>
      </c>
      <c r="F56" s="4">
        <v>11.33</v>
      </c>
      <c r="G56" s="4">
        <v>16.48</v>
      </c>
      <c r="H56" s="4">
        <v>20.6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9.27</v>
      </c>
      <c r="F57" s="4">
        <v>12.36</v>
      </c>
      <c r="G57" s="4">
        <v>18.54</v>
      </c>
      <c r="H57" s="4">
        <v>22.66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10.3</v>
      </c>
      <c r="F58" s="4">
        <v>13.39</v>
      </c>
      <c r="G58" s="4">
        <v>20.6</v>
      </c>
      <c r="H58" s="4">
        <v>24.72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11.33</v>
      </c>
      <c r="F59" s="4">
        <v>14.42</v>
      </c>
      <c r="G59" s="4">
        <v>22.66</v>
      </c>
      <c r="H59" s="4">
        <v>26.78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12.36</v>
      </c>
      <c r="F60" s="4">
        <v>15.45</v>
      </c>
      <c r="G60" s="4">
        <v>24.72</v>
      </c>
      <c r="H60" s="4">
        <v>28.84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13.39</v>
      </c>
      <c r="F61" s="4">
        <v>16.48</v>
      </c>
      <c r="G61" s="4">
        <v>26.78</v>
      </c>
      <c r="H61" s="4">
        <v>30.9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14.42</v>
      </c>
      <c r="F62" s="4">
        <v>17.510000000000002</v>
      </c>
      <c r="G62" s="4">
        <v>28.84</v>
      </c>
      <c r="H62" s="4">
        <v>32.96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15.45</v>
      </c>
      <c r="F63" s="4">
        <v>18.54</v>
      </c>
      <c r="G63" s="4">
        <v>30.9</v>
      </c>
      <c r="H63" s="4">
        <v>35.020000000000003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17.510000000000002</v>
      </c>
      <c r="F64" s="4">
        <v>20.6</v>
      </c>
      <c r="G64" s="4">
        <v>35.020000000000003</v>
      </c>
      <c r="H64" s="4">
        <v>39.14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18.54</v>
      </c>
      <c r="F65" s="4">
        <v>21.63</v>
      </c>
      <c r="G65" s="4">
        <v>37.08</v>
      </c>
      <c r="H65" s="4">
        <v>41.2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19.57</v>
      </c>
      <c r="F66" s="4">
        <v>22.66</v>
      </c>
      <c r="G66" s="4">
        <v>39.14</v>
      </c>
      <c r="H66" s="4">
        <v>43.26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20.6</v>
      </c>
      <c r="F67" s="4">
        <v>23.69</v>
      </c>
      <c r="G67" s="4">
        <v>41.2</v>
      </c>
      <c r="H67" s="4">
        <v>45.32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22.66</v>
      </c>
      <c r="F68" s="4">
        <v>25.75</v>
      </c>
      <c r="G68" s="4">
        <v>45.32</v>
      </c>
      <c r="H68" s="4">
        <v>49.44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23.69</v>
      </c>
      <c r="F69" s="4">
        <v>26.78</v>
      </c>
      <c r="G69" s="4">
        <v>47.38</v>
      </c>
      <c r="H69" s="4">
        <v>51.5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25.75</v>
      </c>
      <c r="F70" s="4">
        <v>28.84</v>
      </c>
      <c r="G70" s="4">
        <v>51.5</v>
      </c>
      <c r="H70" s="4">
        <v>55.62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27.81</v>
      </c>
      <c r="F71" s="4">
        <v>30.9</v>
      </c>
      <c r="G71" s="4">
        <v>55.62</v>
      </c>
      <c r="H71" s="4">
        <v>59.74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29.87</v>
      </c>
      <c r="F72" s="4">
        <v>32.96</v>
      </c>
      <c r="G72" s="4">
        <v>59.74</v>
      </c>
      <c r="H72" s="4">
        <v>63.86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29.87</v>
      </c>
      <c r="F73" s="4">
        <v>32.96</v>
      </c>
      <c r="G73" s="4">
        <v>59.74</v>
      </c>
      <c r="H73" s="4">
        <v>63.86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30.9</v>
      </c>
      <c r="F74" s="4">
        <v>33.99</v>
      </c>
      <c r="G74" s="4">
        <v>61.8</v>
      </c>
      <c r="H74" s="4">
        <v>65.92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32.96</v>
      </c>
      <c r="F75" s="4">
        <v>36.049999999999997</v>
      </c>
      <c r="G75" s="4">
        <v>65.92</v>
      </c>
      <c r="H75" s="4">
        <v>70.040000000000006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36.049999999999997</v>
      </c>
      <c r="F76" s="4">
        <v>39.14</v>
      </c>
      <c r="G76" s="4">
        <v>72.099999999999994</v>
      </c>
      <c r="H76" s="4">
        <v>76.22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38.11</v>
      </c>
      <c r="F77" s="4">
        <v>41.2</v>
      </c>
      <c r="G77" s="4">
        <v>76.22</v>
      </c>
      <c r="H77" s="4">
        <v>80.34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40.17</v>
      </c>
      <c r="F78" s="4">
        <v>43.26</v>
      </c>
      <c r="G78" s="4">
        <v>80.34</v>
      </c>
      <c r="H78" s="4">
        <v>84.46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43.26</v>
      </c>
      <c r="F79" s="4">
        <v>46.35</v>
      </c>
      <c r="G79" s="4">
        <v>86.52</v>
      </c>
      <c r="H79" s="4">
        <v>90.64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46.35</v>
      </c>
      <c r="F80" s="4">
        <v>49.44</v>
      </c>
      <c r="G80" s="4">
        <v>92.7</v>
      </c>
      <c r="H80" s="4">
        <v>96.82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48.41</v>
      </c>
      <c r="F81" s="4">
        <v>51.5</v>
      </c>
      <c r="G81" s="4">
        <v>96.82</v>
      </c>
      <c r="H81" s="4">
        <v>100.94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51.5</v>
      </c>
      <c r="F82" s="4">
        <v>54.59</v>
      </c>
      <c r="G82" s="4">
        <v>103</v>
      </c>
      <c r="H82" s="4">
        <v>107.12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53.56</v>
      </c>
      <c r="F83" s="4">
        <v>56.65</v>
      </c>
      <c r="G83" s="4">
        <v>107.12</v>
      </c>
      <c r="H83" s="4">
        <v>111.24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54.59</v>
      </c>
      <c r="F84" s="4">
        <v>57.68</v>
      </c>
      <c r="G84" s="4">
        <v>109.18</v>
      </c>
      <c r="H84" s="4">
        <v>113.3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55.62</v>
      </c>
      <c r="F85" s="4">
        <v>58.71</v>
      </c>
      <c r="G85" s="4">
        <v>111.24</v>
      </c>
      <c r="H85" s="4">
        <v>115.36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55.62</v>
      </c>
      <c r="F86" s="4">
        <v>58.71</v>
      </c>
      <c r="G86" s="4">
        <v>111.24</v>
      </c>
      <c r="H86" s="4">
        <v>115.36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55.62</v>
      </c>
      <c r="F87" s="4">
        <v>58.71</v>
      </c>
      <c r="G87" s="4">
        <v>111.24</v>
      </c>
      <c r="H87" s="4">
        <v>115.36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134D6-086D-47DD-ADEE-EECC2402B249}">
  <sheetPr codeName="Sheet124">
    <tabColor theme="9" tint="-0.49998474074526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128</v>
      </c>
      <c r="C6" s="5" t="s">
        <v>130</v>
      </c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>
        <v>1</v>
      </c>
      <c r="F12" s="1">
        <v>1</v>
      </c>
      <c r="G12" s="1">
        <v>1</v>
      </c>
      <c r="H12" s="1">
        <v>1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4.7699999999999996</v>
      </c>
      <c r="F16" s="4">
        <v>7.16</v>
      </c>
      <c r="G16" s="4">
        <v>9.5399999999999991</v>
      </c>
      <c r="H16" s="4">
        <v>12.72</v>
      </c>
      <c r="I16" s="4"/>
    </row>
    <row r="17" spans="3:9">
      <c r="C17" s="1">
        <v>19</v>
      </c>
      <c r="D17" s="1"/>
      <c r="E17" s="4">
        <v>4.7699999999999996</v>
      </c>
      <c r="F17" s="4">
        <v>7.16</v>
      </c>
      <c r="G17" s="4">
        <v>9.5399999999999991</v>
      </c>
      <c r="H17" s="4">
        <v>12.72</v>
      </c>
      <c r="I17" s="4"/>
    </row>
    <row r="18" spans="3:9">
      <c r="C18" s="1">
        <v>20</v>
      </c>
      <c r="D18" s="1"/>
      <c r="E18" s="4">
        <v>4.7699999999999996</v>
      </c>
      <c r="F18" s="4">
        <v>7.16</v>
      </c>
      <c r="G18" s="4">
        <v>9.5399999999999991</v>
      </c>
      <c r="H18" s="4">
        <v>12.72</v>
      </c>
      <c r="I18" s="4"/>
    </row>
    <row r="19" spans="3:9">
      <c r="C19" s="1">
        <v>21</v>
      </c>
      <c r="D19" s="1"/>
      <c r="E19" s="4">
        <v>4.7699999999999996</v>
      </c>
      <c r="F19" s="4">
        <v>7.16</v>
      </c>
      <c r="G19" s="4">
        <v>9.5399999999999991</v>
      </c>
      <c r="H19" s="4">
        <v>12.72</v>
      </c>
      <c r="I19" s="4"/>
    </row>
    <row r="20" spans="3:9">
      <c r="C20" s="1">
        <v>22</v>
      </c>
      <c r="D20" s="1"/>
      <c r="E20" s="4">
        <v>4.7699999999999996</v>
      </c>
      <c r="F20" s="4">
        <v>7.16</v>
      </c>
      <c r="G20" s="4">
        <v>9.5399999999999991</v>
      </c>
      <c r="H20" s="4">
        <v>12.72</v>
      </c>
      <c r="I20" s="4"/>
    </row>
    <row r="21" spans="3:9">
      <c r="C21" s="1">
        <v>23</v>
      </c>
      <c r="D21" s="1"/>
      <c r="E21" s="4">
        <v>4.7699999999999996</v>
      </c>
      <c r="F21" s="4">
        <v>7.16</v>
      </c>
      <c r="G21" s="4">
        <v>9.5399999999999991</v>
      </c>
      <c r="H21" s="4">
        <v>12.72</v>
      </c>
      <c r="I21" s="4"/>
    </row>
    <row r="22" spans="3:9">
      <c r="C22" s="1">
        <v>24</v>
      </c>
      <c r="D22" s="1"/>
      <c r="E22" s="4">
        <v>4.7699999999999996</v>
      </c>
      <c r="F22" s="4">
        <v>7.16</v>
      </c>
      <c r="G22" s="4">
        <v>9.5399999999999991</v>
      </c>
      <c r="H22" s="4">
        <v>12.72</v>
      </c>
      <c r="I22" s="4"/>
    </row>
    <row r="23" spans="3:9">
      <c r="C23" s="1">
        <v>25</v>
      </c>
      <c r="D23" s="1"/>
      <c r="E23" s="4">
        <v>4.7699999999999996</v>
      </c>
      <c r="F23" s="4">
        <v>7.16</v>
      </c>
      <c r="G23" s="4">
        <v>9.5399999999999991</v>
      </c>
      <c r="H23" s="4">
        <v>12.72</v>
      </c>
      <c r="I23" s="4"/>
    </row>
    <row r="24" spans="3:9">
      <c r="C24" s="1">
        <v>26</v>
      </c>
      <c r="D24" s="1"/>
      <c r="E24" s="4">
        <v>4.84</v>
      </c>
      <c r="F24" s="4">
        <v>7.26</v>
      </c>
      <c r="G24" s="4">
        <v>9.68</v>
      </c>
      <c r="H24" s="4">
        <v>12.91</v>
      </c>
      <c r="I24" s="4"/>
    </row>
    <row r="25" spans="3:9">
      <c r="C25" s="1">
        <v>27</v>
      </c>
      <c r="D25" s="1"/>
      <c r="E25" s="4">
        <v>4.91</v>
      </c>
      <c r="F25" s="4">
        <v>7.37</v>
      </c>
      <c r="G25" s="4">
        <v>9.82</v>
      </c>
      <c r="H25" s="4">
        <v>13.09</v>
      </c>
      <c r="I25" s="4"/>
    </row>
    <row r="26" spans="3:9">
      <c r="C26" s="1">
        <v>28</v>
      </c>
      <c r="D26" s="1"/>
      <c r="E26" s="4">
        <v>4.9800000000000004</v>
      </c>
      <c r="F26" s="4">
        <v>7.47</v>
      </c>
      <c r="G26" s="4">
        <v>9.9600000000000009</v>
      </c>
      <c r="H26" s="4">
        <v>13.28</v>
      </c>
      <c r="I26" s="4"/>
    </row>
    <row r="27" spans="3:9">
      <c r="C27" s="1">
        <v>29</v>
      </c>
      <c r="D27" s="1"/>
      <c r="E27" s="4">
        <v>5.05</v>
      </c>
      <c r="F27" s="4">
        <v>7.58</v>
      </c>
      <c r="G27" s="4">
        <v>10.1</v>
      </c>
      <c r="H27" s="4">
        <v>13.47</v>
      </c>
      <c r="I27" s="4"/>
    </row>
    <row r="28" spans="3:9">
      <c r="C28" s="1">
        <v>30</v>
      </c>
      <c r="D28" s="1"/>
      <c r="E28" s="4">
        <v>5.12</v>
      </c>
      <c r="F28" s="4">
        <v>7.68</v>
      </c>
      <c r="G28" s="4">
        <v>10.24</v>
      </c>
      <c r="H28" s="4">
        <v>13.65</v>
      </c>
      <c r="I28" s="4"/>
    </row>
    <row r="29" spans="3:9">
      <c r="C29" s="1">
        <v>31</v>
      </c>
      <c r="D29" s="1"/>
      <c r="E29" s="4">
        <v>5.19</v>
      </c>
      <c r="F29" s="4">
        <v>7.79</v>
      </c>
      <c r="G29" s="4">
        <v>10.38</v>
      </c>
      <c r="H29" s="4">
        <v>13.84</v>
      </c>
      <c r="I29" s="4"/>
    </row>
    <row r="30" spans="3:9">
      <c r="C30" s="1">
        <v>32</v>
      </c>
      <c r="D30" s="1"/>
      <c r="E30" s="4">
        <v>5.26</v>
      </c>
      <c r="F30" s="4">
        <v>7.89</v>
      </c>
      <c r="G30" s="4">
        <v>10.52</v>
      </c>
      <c r="H30" s="4">
        <v>14.03</v>
      </c>
      <c r="I30" s="4"/>
    </row>
    <row r="31" spans="3:9">
      <c r="C31" s="1">
        <v>33</v>
      </c>
      <c r="D31" s="1"/>
      <c r="E31" s="4">
        <v>5.33</v>
      </c>
      <c r="F31" s="4">
        <v>8</v>
      </c>
      <c r="G31" s="4">
        <v>10.66</v>
      </c>
      <c r="H31" s="4">
        <v>14.21</v>
      </c>
      <c r="I31" s="4"/>
    </row>
    <row r="32" spans="3:9">
      <c r="C32" s="1">
        <v>34</v>
      </c>
      <c r="D32" s="1"/>
      <c r="E32" s="4">
        <v>5.4</v>
      </c>
      <c r="F32" s="4">
        <v>8.1</v>
      </c>
      <c r="G32" s="4">
        <v>10.8</v>
      </c>
      <c r="H32" s="4">
        <v>14.4</v>
      </c>
      <c r="I32" s="4"/>
    </row>
    <row r="33" spans="3:9">
      <c r="C33" s="1">
        <v>35</v>
      </c>
      <c r="D33" s="1"/>
      <c r="E33" s="4">
        <v>5.47</v>
      </c>
      <c r="F33" s="4">
        <v>8.2100000000000009</v>
      </c>
      <c r="G33" s="4">
        <v>10.94</v>
      </c>
      <c r="H33" s="4">
        <v>14.59</v>
      </c>
      <c r="I33" s="4"/>
    </row>
    <row r="34" spans="3:9">
      <c r="C34" s="1">
        <v>36</v>
      </c>
      <c r="D34" s="1"/>
      <c r="E34" s="4">
        <v>5.6</v>
      </c>
      <c r="F34" s="4">
        <v>8.4</v>
      </c>
      <c r="G34" s="4">
        <v>11.19</v>
      </c>
      <c r="H34" s="4">
        <v>14.93</v>
      </c>
      <c r="I34" s="4"/>
    </row>
    <row r="35" spans="3:9">
      <c r="C35" s="1">
        <v>37</v>
      </c>
      <c r="D35" s="1"/>
      <c r="E35" s="4">
        <v>5.72</v>
      </c>
      <c r="F35" s="4">
        <v>8.59</v>
      </c>
      <c r="G35" s="4">
        <v>11.45</v>
      </c>
      <c r="H35" s="4">
        <v>15.26</v>
      </c>
      <c r="I35" s="4"/>
    </row>
    <row r="36" spans="3:9">
      <c r="C36" s="1">
        <v>38</v>
      </c>
      <c r="D36" s="1"/>
      <c r="E36" s="4">
        <v>5.85</v>
      </c>
      <c r="F36" s="4">
        <v>8.7799999999999994</v>
      </c>
      <c r="G36" s="4">
        <v>11.7</v>
      </c>
      <c r="H36" s="4">
        <v>15.6</v>
      </c>
      <c r="I36" s="4"/>
    </row>
    <row r="37" spans="3:9">
      <c r="C37" s="1">
        <v>39</v>
      </c>
      <c r="D37" s="1"/>
      <c r="E37" s="4">
        <v>5.98</v>
      </c>
      <c r="F37" s="4">
        <v>8.9700000000000006</v>
      </c>
      <c r="G37" s="4">
        <v>11.95</v>
      </c>
      <c r="H37" s="4">
        <v>15.94</v>
      </c>
      <c r="I37" s="4"/>
    </row>
    <row r="38" spans="3:9">
      <c r="C38" s="1">
        <v>40</v>
      </c>
      <c r="D38" s="1"/>
      <c r="E38" s="4">
        <v>6.1</v>
      </c>
      <c r="F38" s="4">
        <v>9.16</v>
      </c>
      <c r="G38" s="4">
        <v>12.21</v>
      </c>
      <c r="H38" s="4">
        <v>16.28</v>
      </c>
      <c r="I38" s="4"/>
    </row>
    <row r="39" spans="3:9">
      <c r="C39" s="1">
        <v>41</v>
      </c>
      <c r="D39" s="1"/>
      <c r="E39" s="4">
        <v>6.23</v>
      </c>
      <c r="F39" s="4">
        <v>9.35</v>
      </c>
      <c r="G39" s="4">
        <v>12.46</v>
      </c>
      <c r="H39" s="4">
        <v>16.62</v>
      </c>
      <c r="I39" s="4"/>
    </row>
    <row r="40" spans="3:9">
      <c r="C40" s="1">
        <v>42</v>
      </c>
      <c r="D40" s="1"/>
      <c r="E40" s="4">
        <v>6.36</v>
      </c>
      <c r="F40" s="4">
        <v>9.5399999999999991</v>
      </c>
      <c r="G40" s="4">
        <v>12.71</v>
      </c>
      <c r="H40" s="4">
        <v>16.96</v>
      </c>
      <c r="I40" s="4"/>
    </row>
    <row r="41" spans="3:9">
      <c r="C41" s="1">
        <v>43</v>
      </c>
      <c r="D41" s="1"/>
      <c r="E41" s="4">
        <v>6.48</v>
      </c>
      <c r="F41" s="4">
        <v>9.73</v>
      </c>
      <c r="G41" s="4">
        <v>12.97</v>
      </c>
      <c r="H41" s="4">
        <v>17.29</v>
      </c>
      <c r="I41" s="4"/>
    </row>
    <row r="42" spans="3:9">
      <c r="C42" s="1">
        <v>44</v>
      </c>
      <c r="D42" s="1"/>
      <c r="E42" s="4">
        <v>6.61</v>
      </c>
      <c r="F42" s="4">
        <v>9.92</v>
      </c>
      <c r="G42" s="4">
        <v>13.22</v>
      </c>
      <c r="H42" s="4">
        <v>17.63</v>
      </c>
      <c r="I42" s="4"/>
    </row>
    <row r="43" spans="3:9">
      <c r="C43" s="1">
        <v>45</v>
      </c>
      <c r="D43" s="1"/>
      <c r="E43" s="4">
        <v>7.7</v>
      </c>
      <c r="F43" s="4">
        <v>11.07</v>
      </c>
      <c r="G43" s="4">
        <v>15.4</v>
      </c>
      <c r="H43" s="4">
        <v>19.899999999999999</v>
      </c>
      <c r="I43" s="4"/>
    </row>
    <row r="44" spans="3:9">
      <c r="C44" s="1">
        <v>46</v>
      </c>
      <c r="D44" s="1"/>
      <c r="E44" s="4">
        <v>7.76</v>
      </c>
      <c r="F44" s="4">
        <v>11.16</v>
      </c>
      <c r="G44" s="4">
        <v>15.52</v>
      </c>
      <c r="H44" s="4">
        <v>20.05</v>
      </c>
      <c r="I44" s="4"/>
    </row>
    <row r="45" spans="3:9">
      <c r="C45" s="1">
        <v>47</v>
      </c>
      <c r="D45" s="1"/>
      <c r="E45" s="4">
        <v>7.82</v>
      </c>
      <c r="F45" s="4">
        <v>11.25</v>
      </c>
      <c r="G45" s="4">
        <v>15.64</v>
      </c>
      <c r="H45" s="4">
        <v>20.21</v>
      </c>
      <c r="I45" s="4"/>
    </row>
    <row r="46" spans="3:9">
      <c r="C46" s="1">
        <v>48</v>
      </c>
      <c r="D46" s="1"/>
      <c r="E46" s="4">
        <v>7.88</v>
      </c>
      <c r="F46" s="4">
        <v>11.33</v>
      </c>
      <c r="G46" s="4">
        <v>15.76</v>
      </c>
      <c r="H46" s="4">
        <v>20.36</v>
      </c>
      <c r="I46" s="4"/>
    </row>
    <row r="47" spans="3:9">
      <c r="C47" s="1">
        <v>49</v>
      </c>
      <c r="D47" s="1"/>
      <c r="E47" s="4">
        <v>7.94</v>
      </c>
      <c r="F47" s="4">
        <v>11.42</v>
      </c>
      <c r="G47" s="4">
        <v>15.88</v>
      </c>
      <c r="H47" s="4">
        <v>20.52</v>
      </c>
      <c r="I47" s="4"/>
    </row>
    <row r="48" spans="3:9">
      <c r="C48" s="1">
        <v>50</v>
      </c>
      <c r="D48" s="1"/>
      <c r="E48" s="4">
        <v>9</v>
      </c>
      <c r="F48" s="4">
        <v>12.5</v>
      </c>
      <c r="G48" s="4">
        <v>18</v>
      </c>
      <c r="H48" s="4">
        <v>22.67</v>
      </c>
      <c r="I48" s="4"/>
    </row>
    <row r="49" spans="3:9">
      <c r="C49" s="1">
        <v>51</v>
      </c>
      <c r="D49" s="1"/>
      <c r="E49" s="4">
        <v>9.07</v>
      </c>
      <c r="F49" s="4">
        <v>12.6</v>
      </c>
      <c r="G49" s="4">
        <v>18.14</v>
      </c>
      <c r="H49" s="4">
        <v>22.84</v>
      </c>
      <c r="I49" s="4"/>
    </row>
    <row r="50" spans="3:9">
      <c r="C50" s="1">
        <v>52</v>
      </c>
      <c r="D50" s="1"/>
      <c r="E50" s="4">
        <v>9.14</v>
      </c>
      <c r="F50" s="4">
        <v>12.69</v>
      </c>
      <c r="G50" s="4">
        <v>18.27</v>
      </c>
      <c r="H50" s="4">
        <v>23.01</v>
      </c>
      <c r="I50" s="4"/>
    </row>
    <row r="51" spans="3:9">
      <c r="C51" s="1">
        <v>53</v>
      </c>
      <c r="D51" s="1"/>
      <c r="E51" s="4">
        <v>9.1999999999999993</v>
      </c>
      <c r="F51" s="4">
        <v>12.79</v>
      </c>
      <c r="G51" s="4">
        <v>18.41</v>
      </c>
      <c r="H51" s="4">
        <v>23.18</v>
      </c>
      <c r="I51" s="4"/>
    </row>
    <row r="52" spans="3:9">
      <c r="C52" s="1">
        <v>54</v>
      </c>
      <c r="D52" s="1"/>
      <c r="E52" s="4">
        <v>9.27</v>
      </c>
      <c r="F52" s="4">
        <v>12.88</v>
      </c>
      <c r="G52" s="4">
        <v>18.54</v>
      </c>
      <c r="H52" s="4">
        <v>23.35</v>
      </c>
      <c r="I52" s="4"/>
    </row>
    <row r="53" spans="3:9">
      <c r="C53" s="1">
        <v>55</v>
      </c>
      <c r="D53" s="1"/>
      <c r="E53" s="4">
        <v>11.06</v>
      </c>
      <c r="F53" s="4">
        <v>14.7</v>
      </c>
      <c r="G53" s="4">
        <v>22.13</v>
      </c>
      <c r="H53" s="4">
        <v>26.98</v>
      </c>
      <c r="I53" s="4"/>
    </row>
    <row r="54" spans="3:9">
      <c r="C54" s="1">
        <v>56</v>
      </c>
      <c r="D54" s="1"/>
      <c r="E54" s="4">
        <v>11.31</v>
      </c>
      <c r="F54" s="4">
        <v>15.03</v>
      </c>
      <c r="G54" s="4">
        <v>22.62</v>
      </c>
      <c r="H54" s="4">
        <v>27.58</v>
      </c>
      <c r="I54" s="4"/>
    </row>
    <row r="55" spans="3:9">
      <c r="C55" s="1">
        <v>57</v>
      </c>
      <c r="D55" s="1"/>
      <c r="E55" s="4">
        <v>11.56</v>
      </c>
      <c r="F55" s="4">
        <v>15.36</v>
      </c>
      <c r="G55" s="4">
        <v>23.12</v>
      </c>
      <c r="H55" s="4">
        <v>28.18</v>
      </c>
      <c r="I55" s="4"/>
    </row>
    <row r="56" spans="3:9">
      <c r="C56" s="1">
        <v>58</v>
      </c>
      <c r="D56" s="1"/>
      <c r="E56" s="4">
        <v>11.81</v>
      </c>
      <c r="F56" s="4">
        <v>15.69</v>
      </c>
      <c r="G56" s="4">
        <v>23.61</v>
      </c>
      <c r="H56" s="4">
        <v>28.79</v>
      </c>
      <c r="I56" s="4"/>
    </row>
    <row r="57" spans="3:9">
      <c r="C57" s="1">
        <v>59</v>
      </c>
      <c r="D57" s="1"/>
      <c r="E57" s="4">
        <v>12.05</v>
      </c>
      <c r="F57" s="4">
        <v>16.010000000000002</v>
      </c>
      <c r="G57" s="4">
        <v>24.11</v>
      </c>
      <c r="H57" s="4">
        <v>29.39</v>
      </c>
      <c r="I57" s="4"/>
    </row>
    <row r="58" spans="3:9">
      <c r="C58" s="1">
        <v>60</v>
      </c>
      <c r="D58" s="1"/>
      <c r="E58" s="4">
        <v>13.46</v>
      </c>
      <c r="F58" s="4">
        <v>17.5</v>
      </c>
      <c r="G58" s="4">
        <v>26.91</v>
      </c>
      <c r="H58" s="4">
        <v>32.299999999999997</v>
      </c>
      <c r="I58" s="4"/>
    </row>
    <row r="59" spans="3:9">
      <c r="C59" s="1">
        <v>61</v>
      </c>
      <c r="D59" s="1"/>
      <c r="E59" s="4">
        <v>13.73</v>
      </c>
      <c r="F59" s="4">
        <v>17.850000000000001</v>
      </c>
      <c r="G59" s="4">
        <v>27.45</v>
      </c>
      <c r="H59" s="4">
        <v>32.950000000000003</v>
      </c>
      <c r="I59" s="4"/>
    </row>
    <row r="60" spans="3:9">
      <c r="C60" s="1">
        <v>62</v>
      </c>
      <c r="D60" s="1"/>
      <c r="E60" s="4">
        <v>14</v>
      </c>
      <c r="F60" s="4">
        <v>18.2</v>
      </c>
      <c r="G60" s="4">
        <v>27.99</v>
      </c>
      <c r="H60" s="4">
        <v>33.6</v>
      </c>
      <c r="I60" s="4"/>
    </row>
    <row r="61" spans="3:9">
      <c r="C61" s="1">
        <v>63</v>
      </c>
      <c r="D61" s="1"/>
      <c r="E61" s="4">
        <v>14.38</v>
      </c>
      <c r="F61" s="4">
        <v>18.690000000000001</v>
      </c>
      <c r="G61" s="4">
        <v>28.75</v>
      </c>
      <c r="H61" s="4">
        <v>34.51</v>
      </c>
      <c r="I61" s="4"/>
    </row>
    <row r="62" spans="3:9">
      <c r="C62" s="1">
        <v>64</v>
      </c>
      <c r="D62" s="1"/>
      <c r="E62" s="4">
        <v>14.75</v>
      </c>
      <c r="F62" s="4">
        <v>19.190000000000001</v>
      </c>
      <c r="G62" s="4">
        <v>29.51</v>
      </c>
      <c r="H62" s="4">
        <v>35.42</v>
      </c>
      <c r="I62" s="4"/>
    </row>
    <row r="63" spans="3:9">
      <c r="C63" s="1">
        <v>65</v>
      </c>
      <c r="D63" s="1"/>
      <c r="E63" s="4">
        <v>15.13</v>
      </c>
      <c r="F63" s="4">
        <v>19.68</v>
      </c>
      <c r="G63" s="4">
        <v>30.27</v>
      </c>
      <c r="H63" s="4">
        <v>36.33</v>
      </c>
      <c r="I63" s="4"/>
    </row>
    <row r="64" spans="3:9">
      <c r="C64" s="1">
        <v>66</v>
      </c>
      <c r="D64" s="1"/>
      <c r="E64" s="4">
        <v>15.96</v>
      </c>
      <c r="F64" s="4">
        <v>20.62</v>
      </c>
      <c r="G64" s="4">
        <v>31.92</v>
      </c>
      <c r="H64" s="4">
        <v>38.130000000000003</v>
      </c>
      <c r="I64" s="4"/>
    </row>
    <row r="65" spans="3:9">
      <c r="C65" s="1">
        <v>67</v>
      </c>
      <c r="D65" s="1"/>
      <c r="E65" s="4">
        <v>16.809999999999999</v>
      </c>
      <c r="F65" s="4">
        <v>21.58</v>
      </c>
      <c r="G65" s="4">
        <v>33.619999999999997</v>
      </c>
      <c r="H65" s="4">
        <v>39.979999999999997</v>
      </c>
      <c r="I65" s="4"/>
    </row>
    <row r="66" spans="3:9">
      <c r="C66" s="1">
        <v>68</v>
      </c>
      <c r="D66" s="1"/>
      <c r="E66" s="4">
        <v>16.97</v>
      </c>
      <c r="F66" s="4">
        <v>21.67</v>
      </c>
      <c r="G66" s="4">
        <v>33.94</v>
      </c>
      <c r="H66" s="4">
        <v>40.200000000000003</v>
      </c>
      <c r="I66" s="4"/>
    </row>
    <row r="67" spans="3:9">
      <c r="C67" s="1">
        <v>69</v>
      </c>
      <c r="D67" s="1"/>
      <c r="E67" s="4">
        <v>17.13</v>
      </c>
      <c r="F67" s="4">
        <v>21.74</v>
      </c>
      <c r="G67" s="4">
        <v>34.26</v>
      </c>
      <c r="H67" s="4">
        <v>40.409999999999997</v>
      </c>
      <c r="I67" s="4"/>
    </row>
    <row r="68" spans="3:9">
      <c r="C68" s="1">
        <v>70</v>
      </c>
      <c r="D68" s="1"/>
      <c r="E68" s="4">
        <v>17.27</v>
      </c>
      <c r="F68" s="4">
        <v>21.81</v>
      </c>
      <c r="G68" s="4">
        <v>34.54</v>
      </c>
      <c r="H68" s="4">
        <v>40.590000000000003</v>
      </c>
      <c r="I68" s="4"/>
    </row>
    <row r="69" spans="3:9">
      <c r="C69" s="1">
        <v>71</v>
      </c>
      <c r="D69" s="1"/>
      <c r="E69" s="4">
        <v>17.82</v>
      </c>
      <c r="F69" s="4">
        <v>22.27</v>
      </c>
      <c r="G69" s="4">
        <v>35.630000000000003</v>
      </c>
      <c r="H69" s="4">
        <v>41.58</v>
      </c>
      <c r="I69" s="4"/>
    </row>
    <row r="70" spans="3:9">
      <c r="C70" s="1">
        <v>72</v>
      </c>
      <c r="D70" s="1"/>
      <c r="E70" s="4">
        <v>18.329999999999998</v>
      </c>
      <c r="F70" s="4">
        <v>22.71</v>
      </c>
      <c r="G70" s="4">
        <v>36.659999999999997</v>
      </c>
      <c r="H70" s="4">
        <v>42.5</v>
      </c>
      <c r="I70" s="4"/>
    </row>
    <row r="71" spans="3:9">
      <c r="C71" s="1">
        <v>73</v>
      </c>
      <c r="D71" s="1"/>
      <c r="E71" s="4">
        <v>19.170000000000002</v>
      </c>
      <c r="F71" s="4">
        <v>23.55</v>
      </c>
      <c r="G71" s="4">
        <v>38.340000000000003</v>
      </c>
      <c r="H71" s="4">
        <v>44.18</v>
      </c>
      <c r="I71" s="4"/>
    </row>
    <row r="72" spans="3:9">
      <c r="C72" s="1">
        <v>74</v>
      </c>
      <c r="D72" s="1"/>
      <c r="E72" s="4">
        <v>20</v>
      </c>
      <c r="F72" s="4">
        <v>24.38</v>
      </c>
      <c r="G72" s="4">
        <v>40</v>
      </c>
      <c r="H72" s="4">
        <v>45.84</v>
      </c>
      <c r="I72" s="4"/>
    </row>
    <row r="73" spans="3:9">
      <c r="C73" s="1">
        <v>75</v>
      </c>
      <c r="D73" s="1"/>
      <c r="E73" s="4">
        <v>20.83</v>
      </c>
      <c r="F73" s="4">
        <v>25.21</v>
      </c>
      <c r="G73" s="4">
        <v>41.66</v>
      </c>
      <c r="H73" s="4">
        <v>47.5</v>
      </c>
      <c r="I73" s="4"/>
    </row>
    <row r="74" spans="3:9">
      <c r="C74" s="1">
        <v>76</v>
      </c>
      <c r="D74" s="1"/>
      <c r="E74" s="4">
        <v>21.67</v>
      </c>
      <c r="F74" s="4">
        <v>26.05</v>
      </c>
      <c r="G74" s="4">
        <v>43.34</v>
      </c>
      <c r="H74" s="4">
        <v>49.18</v>
      </c>
      <c r="I74" s="4"/>
    </row>
    <row r="75" spans="3:9">
      <c r="C75" s="1">
        <v>77</v>
      </c>
      <c r="D75" s="1"/>
      <c r="E75" s="4">
        <v>22.5</v>
      </c>
      <c r="F75" s="4">
        <v>26.88</v>
      </c>
      <c r="G75" s="4">
        <v>45</v>
      </c>
      <c r="H75" s="4">
        <v>50.84</v>
      </c>
      <c r="I75" s="4"/>
    </row>
    <row r="76" spans="3:9">
      <c r="C76" s="1">
        <v>78</v>
      </c>
      <c r="D76" s="1"/>
      <c r="E76" s="4">
        <v>23.33</v>
      </c>
      <c r="F76" s="4">
        <v>27.71</v>
      </c>
      <c r="G76" s="4">
        <v>46.66</v>
      </c>
      <c r="H76" s="4">
        <v>52.5</v>
      </c>
      <c r="I76" s="4"/>
    </row>
    <row r="77" spans="3:9">
      <c r="C77" s="1">
        <v>79</v>
      </c>
      <c r="D77" s="1"/>
      <c r="E77" s="4">
        <v>24.17</v>
      </c>
      <c r="F77" s="4">
        <v>28.55</v>
      </c>
      <c r="G77" s="4">
        <v>48.34</v>
      </c>
      <c r="H77" s="4">
        <v>54.18</v>
      </c>
      <c r="I77" s="4"/>
    </row>
    <row r="78" spans="3:9">
      <c r="C78" s="1">
        <v>80</v>
      </c>
      <c r="D78" s="1"/>
      <c r="E78" s="4">
        <v>25</v>
      </c>
      <c r="F78" s="4">
        <v>29.38</v>
      </c>
      <c r="G78" s="4">
        <v>50</v>
      </c>
      <c r="H78" s="4">
        <v>55.84</v>
      </c>
      <c r="I78" s="4"/>
    </row>
    <row r="79" spans="3:9">
      <c r="C79" s="1">
        <v>81</v>
      </c>
      <c r="D79" s="1"/>
      <c r="E79" s="4">
        <v>26.25</v>
      </c>
      <c r="F79" s="4">
        <v>30.63</v>
      </c>
      <c r="G79" s="4">
        <v>52.5</v>
      </c>
      <c r="H79" s="4">
        <v>58.34</v>
      </c>
      <c r="I79" s="4"/>
    </row>
    <row r="80" spans="3:9">
      <c r="C80" s="1">
        <v>82</v>
      </c>
      <c r="D80" s="1"/>
      <c r="E80" s="4">
        <v>27.5</v>
      </c>
      <c r="F80" s="4">
        <v>31.88</v>
      </c>
      <c r="G80" s="4">
        <v>55</v>
      </c>
      <c r="H80" s="4">
        <v>60.84</v>
      </c>
      <c r="I80" s="4"/>
    </row>
    <row r="81" spans="3:9">
      <c r="C81" s="1">
        <v>83</v>
      </c>
      <c r="D81" s="1"/>
      <c r="E81" s="4">
        <v>28.75</v>
      </c>
      <c r="F81" s="4">
        <v>33.130000000000003</v>
      </c>
      <c r="G81" s="4">
        <v>57.5</v>
      </c>
      <c r="H81" s="4">
        <v>63.34</v>
      </c>
      <c r="I81" s="4"/>
    </row>
    <row r="82" spans="3:9">
      <c r="C82" s="1">
        <v>84</v>
      </c>
      <c r="D82" s="1"/>
      <c r="E82" s="4">
        <v>30</v>
      </c>
      <c r="F82" s="4">
        <v>34.380000000000003</v>
      </c>
      <c r="G82" s="4">
        <v>60</v>
      </c>
      <c r="H82" s="4">
        <v>65.84</v>
      </c>
      <c r="I82" s="4"/>
    </row>
    <row r="83" spans="3:9">
      <c r="C83" s="1">
        <v>85</v>
      </c>
      <c r="D83" s="1"/>
      <c r="E83" s="4">
        <v>31.25</v>
      </c>
      <c r="F83" s="4">
        <v>35.630000000000003</v>
      </c>
      <c r="G83" s="4">
        <v>62.5</v>
      </c>
      <c r="H83" s="4">
        <v>68.34</v>
      </c>
      <c r="I83" s="4"/>
    </row>
    <row r="84" spans="3:9">
      <c r="C84" s="1">
        <v>86</v>
      </c>
      <c r="D84" s="1"/>
      <c r="E84" s="4">
        <v>32.08</v>
      </c>
      <c r="F84" s="4">
        <v>36.46</v>
      </c>
      <c r="G84" s="4">
        <v>64.16</v>
      </c>
      <c r="H84" s="4">
        <v>70</v>
      </c>
      <c r="I84" s="4"/>
    </row>
    <row r="85" spans="3:9">
      <c r="C85" s="1">
        <v>87</v>
      </c>
      <c r="D85" s="1"/>
      <c r="E85" s="4">
        <v>32.08</v>
      </c>
      <c r="F85" s="4">
        <v>36.46</v>
      </c>
      <c r="G85" s="4">
        <v>64.16</v>
      </c>
      <c r="H85" s="4">
        <v>70</v>
      </c>
      <c r="I85" s="4"/>
    </row>
    <row r="86" spans="3:9">
      <c r="C86" s="1">
        <v>88</v>
      </c>
      <c r="D86" s="1"/>
      <c r="E86" s="4">
        <v>32.08</v>
      </c>
      <c r="F86" s="4">
        <v>36.46</v>
      </c>
      <c r="G86" s="4">
        <v>64.16</v>
      </c>
      <c r="H86" s="4">
        <v>70</v>
      </c>
      <c r="I86" s="4"/>
    </row>
    <row r="87" spans="3:9">
      <c r="C87" s="1">
        <v>89</v>
      </c>
      <c r="D87" s="1"/>
      <c r="E87" s="4">
        <v>32.08</v>
      </c>
      <c r="F87" s="4">
        <v>36.46</v>
      </c>
      <c r="G87" s="4">
        <v>64.16</v>
      </c>
      <c r="H87" s="4">
        <v>70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35B2-6049-4ECC-8585-5F1E62C61531}">
  <sheetPr codeName="Sheet125">
    <tabColor theme="9" tint="-0.499984740745262"/>
  </sheetPr>
  <dimension ref="B1:AB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28">
      <c r="B1" s="37"/>
    </row>
    <row r="2" spans="2:28">
      <c r="B2" s="37" t="s">
        <v>98</v>
      </c>
    </row>
    <row r="3" spans="2:28">
      <c r="B3" s="32"/>
    </row>
    <row r="4" spans="2:28">
      <c r="B4" s="30"/>
    </row>
    <row r="6" spans="2:28">
      <c r="B6" s="38" t="s">
        <v>128</v>
      </c>
      <c r="C6" s="5" t="s">
        <v>131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28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8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2:28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2:28">
      <c r="B10"/>
      <c r="C10" s="2"/>
      <c r="D10" s="2"/>
      <c r="E10" s="41" t="s">
        <v>18</v>
      </c>
      <c r="F10" s="42"/>
      <c r="G10" s="42"/>
      <c r="H10" s="42"/>
      <c r="I10" s="42"/>
      <c r="J10" s="42"/>
      <c r="K10" s="41" t="s">
        <v>18</v>
      </c>
      <c r="L10" s="42"/>
      <c r="M10" s="42"/>
      <c r="N10" s="42"/>
      <c r="O10" s="42"/>
      <c r="P10" s="42"/>
      <c r="Q10" s="41" t="s">
        <v>18</v>
      </c>
      <c r="R10" s="42"/>
      <c r="S10" s="42"/>
      <c r="T10" s="42"/>
      <c r="U10" s="42"/>
      <c r="V10" s="42"/>
      <c r="W10" s="41" t="s">
        <v>18</v>
      </c>
      <c r="X10" s="42"/>
      <c r="Y10" s="42"/>
      <c r="Z10" s="42"/>
      <c r="AA10" s="42"/>
      <c r="AB10" s="42"/>
    </row>
    <row r="11" spans="2:28">
      <c r="C11" t="s">
        <v>18</v>
      </c>
      <c r="E11" s="6" t="s">
        <v>19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6" t="s">
        <v>35</v>
      </c>
      <c r="L11" s="6" t="s">
        <v>35</v>
      </c>
      <c r="M11" s="6" t="s">
        <v>35</v>
      </c>
      <c r="N11" s="6" t="s">
        <v>35</v>
      </c>
      <c r="O11" s="6" t="s">
        <v>35</v>
      </c>
      <c r="P11" s="6" t="s">
        <v>35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33</v>
      </c>
      <c r="X11" s="6" t="s">
        <v>33</v>
      </c>
      <c r="Y11" s="6" t="s">
        <v>33</v>
      </c>
      <c r="Z11" s="6" t="s">
        <v>33</v>
      </c>
      <c r="AA11" s="6" t="s">
        <v>33</v>
      </c>
      <c r="AB11" s="6" t="s">
        <v>33</v>
      </c>
    </row>
    <row r="12" spans="2:28">
      <c r="C12" t="s">
        <v>14</v>
      </c>
      <c r="E12" s="1">
        <v>3</v>
      </c>
      <c r="F12" s="1">
        <v>5</v>
      </c>
      <c r="G12" s="1">
        <v>7</v>
      </c>
      <c r="H12" s="1">
        <v>10</v>
      </c>
      <c r="I12" s="1">
        <v>20</v>
      </c>
      <c r="J12" s="1">
        <v>31</v>
      </c>
      <c r="K12" s="1">
        <v>3</v>
      </c>
      <c r="L12" s="1">
        <v>5</v>
      </c>
      <c r="M12" s="1">
        <v>7</v>
      </c>
      <c r="N12" s="1">
        <v>10</v>
      </c>
      <c r="O12" s="1">
        <v>20</v>
      </c>
      <c r="P12" s="1">
        <v>31</v>
      </c>
      <c r="Q12" s="1">
        <v>3</v>
      </c>
      <c r="R12" s="1">
        <v>5</v>
      </c>
      <c r="S12" s="1">
        <v>7</v>
      </c>
      <c r="T12" s="1">
        <v>10</v>
      </c>
      <c r="U12" s="1">
        <v>20</v>
      </c>
      <c r="V12" s="1">
        <v>31</v>
      </c>
      <c r="W12" s="1">
        <v>3</v>
      </c>
      <c r="X12" s="1">
        <v>5</v>
      </c>
      <c r="Y12" s="1">
        <v>7</v>
      </c>
      <c r="Z12" s="1">
        <v>10</v>
      </c>
      <c r="AA12" s="1">
        <v>20</v>
      </c>
      <c r="AB12" s="1">
        <v>31</v>
      </c>
    </row>
    <row r="13" spans="2:28">
      <c r="C13" t="s">
        <v>15</v>
      </c>
      <c r="E13" s="1" t="s">
        <v>132</v>
      </c>
      <c r="F13" s="1" t="s">
        <v>132</v>
      </c>
      <c r="G13" s="1" t="s">
        <v>132</v>
      </c>
      <c r="H13" s="1" t="s">
        <v>132</v>
      </c>
      <c r="I13" s="1" t="s">
        <v>132</v>
      </c>
      <c r="J13" s="1" t="s">
        <v>132</v>
      </c>
      <c r="K13" s="1" t="s">
        <v>132</v>
      </c>
      <c r="L13" s="1" t="s">
        <v>132</v>
      </c>
      <c r="M13" s="1" t="s">
        <v>132</v>
      </c>
      <c r="N13" s="1" t="s">
        <v>132</v>
      </c>
      <c r="O13" s="1" t="s">
        <v>132</v>
      </c>
      <c r="P13" s="1" t="s">
        <v>132</v>
      </c>
      <c r="Q13" s="1" t="s">
        <v>132</v>
      </c>
      <c r="R13" s="1" t="s">
        <v>132</v>
      </c>
      <c r="S13" s="1" t="s">
        <v>132</v>
      </c>
      <c r="T13" s="1" t="s">
        <v>132</v>
      </c>
      <c r="U13" s="1" t="s">
        <v>132</v>
      </c>
      <c r="V13" s="1" t="s">
        <v>132</v>
      </c>
      <c r="W13" s="1" t="s">
        <v>132</v>
      </c>
      <c r="X13" s="1" t="s">
        <v>132</v>
      </c>
      <c r="Y13" s="1" t="s">
        <v>132</v>
      </c>
      <c r="Z13" s="1" t="s">
        <v>132</v>
      </c>
      <c r="AA13" s="1" t="s">
        <v>132</v>
      </c>
      <c r="AB13" s="1" t="s">
        <v>132</v>
      </c>
    </row>
    <row r="14" spans="2:28">
      <c r="C14" s="1" t="s">
        <v>17</v>
      </c>
      <c r="D14" s="1"/>
    </row>
    <row r="15" spans="2:28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>
      <c r="C16" s="1">
        <v>18</v>
      </c>
      <c r="D16" s="1"/>
      <c r="E16" s="4">
        <v>9.5399999999999991</v>
      </c>
      <c r="F16" s="4">
        <v>11.35</v>
      </c>
      <c r="G16" s="4">
        <v>12.49</v>
      </c>
      <c r="H16" s="4">
        <v>13.63</v>
      </c>
      <c r="I16" s="4">
        <v>14.31</v>
      </c>
      <c r="J16" s="4">
        <v>15.22</v>
      </c>
      <c r="K16" s="4">
        <v>14.65</v>
      </c>
      <c r="L16" s="4">
        <v>17.14</v>
      </c>
      <c r="M16" s="4">
        <v>18.97</v>
      </c>
      <c r="N16" s="4">
        <v>20.78</v>
      </c>
      <c r="O16" s="4">
        <v>23.16</v>
      </c>
      <c r="P16" s="4">
        <v>24.42</v>
      </c>
      <c r="Q16" s="4">
        <v>19.079999999999998</v>
      </c>
      <c r="R16" s="4">
        <v>22.7</v>
      </c>
      <c r="S16" s="4">
        <v>24.98</v>
      </c>
      <c r="T16" s="4">
        <v>27.25</v>
      </c>
      <c r="U16" s="4">
        <v>28.61</v>
      </c>
      <c r="V16" s="4">
        <v>30.43</v>
      </c>
      <c r="W16" s="4">
        <v>25.89</v>
      </c>
      <c r="X16" s="4">
        <v>30.42</v>
      </c>
      <c r="Y16" s="4">
        <v>33.619999999999997</v>
      </c>
      <c r="Z16" s="4">
        <v>36.79</v>
      </c>
      <c r="AA16" s="4">
        <v>40.42</v>
      </c>
      <c r="AB16" s="4">
        <v>42.7</v>
      </c>
    </row>
    <row r="17" spans="3:28">
      <c r="C17" s="1">
        <v>19</v>
      </c>
      <c r="D17" s="1"/>
      <c r="E17" s="4">
        <v>9.5399999999999991</v>
      </c>
      <c r="F17" s="4">
        <v>11.35</v>
      </c>
      <c r="G17" s="4">
        <v>12.49</v>
      </c>
      <c r="H17" s="4">
        <v>13.63</v>
      </c>
      <c r="I17" s="4">
        <v>14.31</v>
      </c>
      <c r="J17" s="4">
        <v>15.22</v>
      </c>
      <c r="K17" s="4">
        <v>14.65</v>
      </c>
      <c r="L17" s="4">
        <v>17.14</v>
      </c>
      <c r="M17" s="4">
        <v>18.97</v>
      </c>
      <c r="N17" s="4">
        <v>20.78</v>
      </c>
      <c r="O17" s="4">
        <v>23.16</v>
      </c>
      <c r="P17" s="4">
        <v>24.42</v>
      </c>
      <c r="Q17" s="4">
        <v>19.079999999999998</v>
      </c>
      <c r="R17" s="4">
        <v>22.7</v>
      </c>
      <c r="S17" s="4">
        <v>24.98</v>
      </c>
      <c r="T17" s="4">
        <v>27.25</v>
      </c>
      <c r="U17" s="4">
        <v>28.61</v>
      </c>
      <c r="V17" s="4">
        <v>30.43</v>
      </c>
      <c r="W17" s="4">
        <v>25.89</v>
      </c>
      <c r="X17" s="4">
        <v>30.42</v>
      </c>
      <c r="Y17" s="4">
        <v>33.619999999999997</v>
      </c>
      <c r="Z17" s="4">
        <v>36.79</v>
      </c>
      <c r="AA17" s="4">
        <v>40.42</v>
      </c>
      <c r="AB17" s="4">
        <v>42.7</v>
      </c>
    </row>
    <row r="18" spans="3:28">
      <c r="C18" s="1">
        <v>20</v>
      </c>
      <c r="D18" s="1"/>
      <c r="E18" s="4">
        <v>9.5399999999999991</v>
      </c>
      <c r="F18" s="4">
        <v>11.35</v>
      </c>
      <c r="G18" s="4">
        <v>12.49</v>
      </c>
      <c r="H18" s="4">
        <v>13.63</v>
      </c>
      <c r="I18" s="4">
        <v>14.31</v>
      </c>
      <c r="J18" s="4">
        <v>15.22</v>
      </c>
      <c r="K18" s="4">
        <v>14.65</v>
      </c>
      <c r="L18" s="4">
        <v>17.14</v>
      </c>
      <c r="M18" s="4">
        <v>18.97</v>
      </c>
      <c r="N18" s="4">
        <v>20.78</v>
      </c>
      <c r="O18" s="4">
        <v>23.16</v>
      </c>
      <c r="P18" s="4">
        <v>24.42</v>
      </c>
      <c r="Q18" s="4">
        <v>19.079999999999998</v>
      </c>
      <c r="R18" s="4">
        <v>22.7</v>
      </c>
      <c r="S18" s="4">
        <v>24.98</v>
      </c>
      <c r="T18" s="4">
        <v>27.25</v>
      </c>
      <c r="U18" s="4">
        <v>28.61</v>
      </c>
      <c r="V18" s="4">
        <v>30.43</v>
      </c>
      <c r="W18" s="4">
        <v>25.89</v>
      </c>
      <c r="X18" s="4">
        <v>30.42</v>
      </c>
      <c r="Y18" s="4">
        <v>33.619999999999997</v>
      </c>
      <c r="Z18" s="4">
        <v>36.79</v>
      </c>
      <c r="AA18" s="4">
        <v>40.42</v>
      </c>
      <c r="AB18" s="4">
        <v>42.7</v>
      </c>
    </row>
    <row r="19" spans="3:28">
      <c r="C19" s="1">
        <v>21</v>
      </c>
      <c r="D19" s="1"/>
      <c r="E19" s="4">
        <v>9.5399999999999991</v>
      </c>
      <c r="F19" s="4">
        <v>11.35</v>
      </c>
      <c r="G19" s="4">
        <v>12.49</v>
      </c>
      <c r="H19" s="4">
        <v>13.63</v>
      </c>
      <c r="I19" s="4">
        <v>14.31</v>
      </c>
      <c r="J19" s="4">
        <v>15.22</v>
      </c>
      <c r="K19" s="4">
        <v>14.65</v>
      </c>
      <c r="L19" s="4">
        <v>17.14</v>
      </c>
      <c r="M19" s="4">
        <v>18.97</v>
      </c>
      <c r="N19" s="4">
        <v>20.78</v>
      </c>
      <c r="O19" s="4">
        <v>23.16</v>
      </c>
      <c r="P19" s="4">
        <v>24.42</v>
      </c>
      <c r="Q19" s="4">
        <v>19.079999999999998</v>
      </c>
      <c r="R19" s="4">
        <v>22.7</v>
      </c>
      <c r="S19" s="4">
        <v>24.98</v>
      </c>
      <c r="T19" s="4">
        <v>27.25</v>
      </c>
      <c r="U19" s="4">
        <v>28.61</v>
      </c>
      <c r="V19" s="4">
        <v>30.43</v>
      </c>
      <c r="W19" s="4">
        <v>25.89</v>
      </c>
      <c r="X19" s="4">
        <v>30.42</v>
      </c>
      <c r="Y19" s="4">
        <v>33.619999999999997</v>
      </c>
      <c r="Z19" s="4">
        <v>36.79</v>
      </c>
      <c r="AA19" s="4">
        <v>40.42</v>
      </c>
      <c r="AB19" s="4">
        <v>42.7</v>
      </c>
    </row>
    <row r="20" spans="3:28">
      <c r="C20" s="1">
        <v>22</v>
      </c>
      <c r="D20" s="1"/>
      <c r="E20" s="4">
        <v>9.5399999999999991</v>
      </c>
      <c r="F20" s="4">
        <v>11.35</v>
      </c>
      <c r="G20" s="4">
        <v>12.49</v>
      </c>
      <c r="H20" s="4">
        <v>13.63</v>
      </c>
      <c r="I20" s="4">
        <v>14.31</v>
      </c>
      <c r="J20" s="4">
        <v>15.22</v>
      </c>
      <c r="K20" s="4">
        <v>14.65</v>
      </c>
      <c r="L20" s="4">
        <v>17.14</v>
      </c>
      <c r="M20" s="4">
        <v>18.97</v>
      </c>
      <c r="N20" s="4">
        <v>20.78</v>
      </c>
      <c r="O20" s="4">
        <v>23.16</v>
      </c>
      <c r="P20" s="4">
        <v>24.42</v>
      </c>
      <c r="Q20" s="4">
        <v>19.079999999999998</v>
      </c>
      <c r="R20" s="4">
        <v>22.7</v>
      </c>
      <c r="S20" s="4">
        <v>24.98</v>
      </c>
      <c r="T20" s="4">
        <v>27.25</v>
      </c>
      <c r="U20" s="4">
        <v>28.61</v>
      </c>
      <c r="V20" s="4">
        <v>30.43</v>
      </c>
      <c r="W20" s="4">
        <v>25.89</v>
      </c>
      <c r="X20" s="4">
        <v>30.42</v>
      </c>
      <c r="Y20" s="4">
        <v>33.619999999999997</v>
      </c>
      <c r="Z20" s="4">
        <v>36.79</v>
      </c>
      <c r="AA20" s="4">
        <v>40.42</v>
      </c>
      <c r="AB20" s="4">
        <v>42.7</v>
      </c>
    </row>
    <row r="21" spans="3:28">
      <c r="C21" s="1">
        <v>23</v>
      </c>
      <c r="D21" s="1"/>
      <c r="E21" s="4">
        <v>9.5399999999999991</v>
      </c>
      <c r="F21" s="4">
        <v>11.35</v>
      </c>
      <c r="G21" s="4">
        <v>12.49</v>
      </c>
      <c r="H21" s="4">
        <v>13.63</v>
      </c>
      <c r="I21" s="4">
        <v>14.31</v>
      </c>
      <c r="J21" s="4">
        <v>15.22</v>
      </c>
      <c r="K21" s="4">
        <v>14.65</v>
      </c>
      <c r="L21" s="4">
        <v>17.14</v>
      </c>
      <c r="M21" s="4">
        <v>18.97</v>
      </c>
      <c r="N21" s="4">
        <v>20.78</v>
      </c>
      <c r="O21" s="4">
        <v>23.16</v>
      </c>
      <c r="P21" s="4">
        <v>24.42</v>
      </c>
      <c r="Q21" s="4">
        <v>19.079999999999998</v>
      </c>
      <c r="R21" s="4">
        <v>22.7</v>
      </c>
      <c r="S21" s="4">
        <v>24.98</v>
      </c>
      <c r="T21" s="4">
        <v>27.25</v>
      </c>
      <c r="U21" s="4">
        <v>28.61</v>
      </c>
      <c r="V21" s="4">
        <v>30.43</v>
      </c>
      <c r="W21" s="4">
        <v>25.89</v>
      </c>
      <c r="X21" s="4">
        <v>30.42</v>
      </c>
      <c r="Y21" s="4">
        <v>33.619999999999997</v>
      </c>
      <c r="Z21" s="4">
        <v>36.79</v>
      </c>
      <c r="AA21" s="4">
        <v>40.42</v>
      </c>
      <c r="AB21" s="4">
        <v>42.7</v>
      </c>
    </row>
    <row r="22" spans="3:28">
      <c r="C22" s="1">
        <v>24</v>
      </c>
      <c r="D22" s="1"/>
      <c r="E22" s="4">
        <v>9.5399999999999991</v>
      </c>
      <c r="F22" s="4">
        <v>11.35</v>
      </c>
      <c r="G22" s="4">
        <v>12.49</v>
      </c>
      <c r="H22" s="4">
        <v>13.63</v>
      </c>
      <c r="I22" s="4">
        <v>14.31</v>
      </c>
      <c r="J22" s="4">
        <v>15.22</v>
      </c>
      <c r="K22" s="4">
        <v>14.65</v>
      </c>
      <c r="L22" s="4">
        <v>17.14</v>
      </c>
      <c r="M22" s="4">
        <v>18.97</v>
      </c>
      <c r="N22" s="4">
        <v>20.78</v>
      </c>
      <c r="O22" s="4">
        <v>23.16</v>
      </c>
      <c r="P22" s="4">
        <v>24.42</v>
      </c>
      <c r="Q22" s="4">
        <v>19.079999999999998</v>
      </c>
      <c r="R22" s="4">
        <v>22.7</v>
      </c>
      <c r="S22" s="4">
        <v>24.98</v>
      </c>
      <c r="T22" s="4">
        <v>27.25</v>
      </c>
      <c r="U22" s="4">
        <v>28.61</v>
      </c>
      <c r="V22" s="4">
        <v>30.43</v>
      </c>
      <c r="W22" s="4">
        <v>25.89</v>
      </c>
      <c r="X22" s="4">
        <v>30.42</v>
      </c>
      <c r="Y22" s="4">
        <v>33.619999999999997</v>
      </c>
      <c r="Z22" s="4">
        <v>36.79</v>
      </c>
      <c r="AA22" s="4">
        <v>40.42</v>
      </c>
      <c r="AB22" s="4">
        <v>42.7</v>
      </c>
    </row>
    <row r="23" spans="3:28">
      <c r="C23" s="1">
        <v>25</v>
      </c>
      <c r="D23" s="1"/>
      <c r="E23" s="4">
        <v>9.5399999999999991</v>
      </c>
      <c r="F23" s="4">
        <v>11.35</v>
      </c>
      <c r="G23" s="4">
        <v>12.49</v>
      </c>
      <c r="H23" s="4">
        <v>13.63</v>
      </c>
      <c r="I23" s="4">
        <v>14.31</v>
      </c>
      <c r="J23" s="4">
        <v>15.22</v>
      </c>
      <c r="K23" s="4">
        <v>14.65</v>
      </c>
      <c r="L23" s="4">
        <v>17.14</v>
      </c>
      <c r="M23" s="4">
        <v>18.97</v>
      </c>
      <c r="N23" s="4">
        <v>20.78</v>
      </c>
      <c r="O23" s="4">
        <v>23.16</v>
      </c>
      <c r="P23" s="4">
        <v>24.42</v>
      </c>
      <c r="Q23" s="4">
        <v>19.079999999999998</v>
      </c>
      <c r="R23" s="4">
        <v>22.7</v>
      </c>
      <c r="S23" s="4">
        <v>24.98</v>
      </c>
      <c r="T23" s="4">
        <v>27.25</v>
      </c>
      <c r="U23" s="4">
        <v>28.61</v>
      </c>
      <c r="V23" s="4">
        <v>30.43</v>
      </c>
      <c r="W23" s="4">
        <v>25.89</v>
      </c>
      <c r="X23" s="4">
        <v>30.42</v>
      </c>
      <c r="Y23" s="4">
        <v>33.619999999999997</v>
      </c>
      <c r="Z23" s="4">
        <v>36.79</v>
      </c>
      <c r="AA23" s="4">
        <v>40.42</v>
      </c>
      <c r="AB23" s="4">
        <v>42.7</v>
      </c>
    </row>
    <row r="24" spans="3:28">
      <c r="C24" s="1">
        <v>26</v>
      </c>
      <c r="D24" s="1"/>
      <c r="E24" s="4">
        <v>9.68</v>
      </c>
      <c r="F24" s="4">
        <v>11.52</v>
      </c>
      <c r="G24" s="4">
        <v>12.67</v>
      </c>
      <c r="H24" s="4">
        <v>13.83</v>
      </c>
      <c r="I24" s="4">
        <v>14.52</v>
      </c>
      <c r="J24" s="4">
        <v>15.44</v>
      </c>
      <c r="K24" s="4">
        <v>14.86</v>
      </c>
      <c r="L24" s="4">
        <v>17.39</v>
      </c>
      <c r="M24" s="4">
        <v>19.239999999999998</v>
      </c>
      <c r="N24" s="4">
        <v>21.09</v>
      </c>
      <c r="O24" s="4">
        <v>23.5</v>
      </c>
      <c r="P24" s="4">
        <v>24.77</v>
      </c>
      <c r="Q24" s="4">
        <v>19.36</v>
      </c>
      <c r="R24" s="4">
        <v>23.04</v>
      </c>
      <c r="S24" s="4">
        <v>25.35</v>
      </c>
      <c r="T24" s="4">
        <v>27.65</v>
      </c>
      <c r="U24" s="4">
        <v>29.03</v>
      </c>
      <c r="V24" s="4">
        <v>30.88</v>
      </c>
      <c r="W24" s="4">
        <v>26.27</v>
      </c>
      <c r="X24" s="4">
        <v>30.87</v>
      </c>
      <c r="Y24" s="4">
        <v>34.11</v>
      </c>
      <c r="Z24" s="4">
        <v>37.33</v>
      </c>
      <c r="AA24" s="4">
        <v>41.01</v>
      </c>
      <c r="AB24" s="4">
        <v>43.32</v>
      </c>
    </row>
    <row r="25" spans="3:28">
      <c r="C25" s="1">
        <v>27</v>
      </c>
      <c r="D25" s="1"/>
      <c r="E25" s="4">
        <v>9.82</v>
      </c>
      <c r="F25" s="4">
        <v>11.69</v>
      </c>
      <c r="G25" s="4">
        <v>12.86</v>
      </c>
      <c r="H25" s="4">
        <v>14.03</v>
      </c>
      <c r="I25" s="4">
        <v>14.73</v>
      </c>
      <c r="J25" s="4">
        <v>15.66</v>
      </c>
      <c r="K25" s="4">
        <v>15.08</v>
      </c>
      <c r="L25" s="4">
        <v>17.64</v>
      </c>
      <c r="M25" s="4">
        <v>19.52</v>
      </c>
      <c r="N25" s="4">
        <v>21.39</v>
      </c>
      <c r="O25" s="4">
        <v>23.84</v>
      </c>
      <c r="P25" s="4">
        <v>25.13</v>
      </c>
      <c r="Q25" s="4">
        <v>19.64</v>
      </c>
      <c r="R25" s="4">
        <v>23.37</v>
      </c>
      <c r="S25" s="4">
        <v>25.72</v>
      </c>
      <c r="T25" s="4">
        <v>28.05</v>
      </c>
      <c r="U25" s="4">
        <v>29.45</v>
      </c>
      <c r="V25" s="4">
        <v>31.33</v>
      </c>
      <c r="W25" s="4">
        <v>26.65</v>
      </c>
      <c r="X25" s="4">
        <v>31.32</v>
      </c>
      <c r="Y25" s="4">
        <v>34.6</v>
      </c>
      <c r="Z25" s="4">
        <v>37.869999999999997</v>
      </c>
      <c r="AA25" s="4">
        <v>41.6</v>
      </c>
      <c r="AB25" s="4">
        <v>43.95</v>
      </c>
    </row>
    <row r="26" spans="3:28">
      <c r="C26" s="1">
        <v>28</v>
      </c>
      <c r="D26" s="1"/>
      <c r="E26" s="4">
        <v>9.9600000000000009</v>
      </c>
      <c r="F26" s="4">
        <v>11.85</v>
      </c>
      <c r="G26" s="4">
        <v>13.04</v>
      </c>
      <c r="H26" s="4">
        <v>14.23</v>
      </c>
      <c r="I26" s="4">
        <v>14.94</v>
      </c>
      <c r="J26" s="4">
        <v>15.89</v>
      </c>
      <c r="K26" s="4">
        <v>15.29</v>
      </c>
      <c r="L26" s="4">
        <v>17.899999999999999</v>
      </c>
      <c r="M26" s="4">
        <v>19.8</v>
      </c>
      <c r="N26" s="4">
        <v>21.7</v>
      </c>
      <c r="O26" s="4">
        <v>24.18</v>
      </c>
      <c r="P26" s="4">
        <v>25.49</v>
      </c>
      <c r="Q26" s="4">
        <v>19.920000000000002</v>
      </c>
      <c r="R26" s="4">
        <v>23.7</v>
      </c>
      <c r="S26" s="4">
        <v>26.08</v>
      </c>
      <c r="T26" s="4">
        <v>28.45</v>
      </c>
      <c r="U26" s="4">
        <v>29.87</v>
      </c>
      <c r="V26" s="4">
        <v>31.77</v>
      </c>
      <c r="W26" s="4">
        <v>27.03</v>
      </c>
      <c r="X26" s="4">
        <v>31.76</v>
      </c>
      <c r="Y26" s="4">
        <v>35.1</v>
      </c>
      <c r="Z26" s="4">
        <v>38.409999999999997</v>
      </c>
      <c r="AA26" s="4">
        <v>42.2</v>
      </c>
      <c r="AB26" s="4">
        <v>44.58</v>
      </c>
    </row>
    <row r="27" spans="3:28">
      <c r="C27" s="1">
        <v>29</v>
      </c>
      <c r="D27" s="1"/>
      <c r="E27" s="4">
        <v>10.1</v>
      </c>
      <c r="F27" s="4">
        <v>12.02</v>
      </c>
      <c r="G27" s="4">
        <v>13.22</v>
      </c>
      <c r="H27" s="4">
        <v>14.43</v>
      </c>
      <c r="I27" s="4">
        <v>15.15</v>
      </c>
      <c r="J27" s="4">
        <v>16.11</v>
      </c>
      <c r="K27" s="4">
        <v>15.51</v>
      </c>
      <c r="L27" s="4">
        <v>18.149999999999999</v>
      </c>
      <c r="M27" s="4">
        <v>20.079999999999998</v>
      </c>
      <c r="N27" s="4">
        <v>22</v>
      </c>
      <c r="O27" s="4">
        <v>24.52</v>
      </c>
      <c r="P27" s="4">
        <v>25.85</v>
      </c>
      <c r="Q27" s="4">
        <v>20.2</v>
      </c>
      <c r="R27" s="4">
        <v>24.04</v>
      </c>
      <c r="S27" s="4">
        <v>26.45</v>
      </c>
      <c r="T27" s="4">
        <v>28.85</v>
      </c>
      <c r="U27" s="4">
        <v>30.29</v>
      </c>
      <c r="V27" s="4">
        <v>32.22</v>
      </c>
      <c r="W27" s="4">
        <v>27.41</v>
      </c>
      <c r="X27" s="4">
        <v>32.21</v>
      </c>
      <c r="Y27" s="4">
        <v>35.590000000000003</v>
      </c>
      <c r="Z27" s="4">
        <v>38.950000000000003</v>
      </c>
      <c r="AA27" s="4">
        <v>42.79</v>
      </c>
      <c r="AB27" s="4">
        <v>45.2</v>
      </c>
    </row>
    <row r="28" spans="3:28">
      <c r="C28" s="1">
        <v>30</v>
      </c>
      <c r="D28" s="1"/>
      <c r="E28" s="4">
        <v>10.24</v>
      </c>
      <c r="F28" s="4">
        <v>12.19</v>
      </c>
      <c r="G28" s="4">
        <v>13.41</v>
      </c>
      <c r="H28" s="4">
        <v>14.63</v>
      </c>
      <c r="I28" s="4">
        <v>15.36</v>
      </c>
      <c r="J28" s="4">
        <v>16.329999999999998</v>
      </c>
      <c r="K28" s="4">
        <v>15.72</v>
      </c>
      <c r="L28" s="4">
        <v>18.399999999999999</v>
      </c>
      <c r="M28" s="4">
        <v>20.36</v>
      </c>
      <c r="N28" s="4">
        <v>22.31</v>
      </c>
      <c r="O28" s="4">
        <v>24.86</v>
      </c>
      <c r="P28" s="4">
        <v>26.21</v>
      </c>
      <c r="Q28" s="4">
        <v>20.48</v>
      </c>
      <c r="R28" s="4">
        <v>24.37</v>
      </c>
      <c r="S28" s="4">
        <v>26.82</v>
      </c>
      <c r="T28" s="4">
        <v>29.25</v>
      </c>
      <c r="U28" s="4">
        <v>30.71</v>
      </c>
      <c r="V28" s="4">
        <v>32.67</v>
      </c>
      <c r="W28" s="4">
        <v>27.79</v>
      </c>
      <c r="X28" s="4">
        <v>32.65</v>
      </c>
      <c r="Y28" s="4">
        <v>36.08</v>
      </c>
      <c r="Z28" s="4">
        <v>39.49</v>
      </c>
      <c r="AA28" s="4">
        <v>43.38</v>
      </c>
      <c r="AB28" s="4">
        <v>45.83</v>
      </c>
    </row>
    <row r="29" spans="3:28">
      <c r="C29" s="1">
        <v>31</v>
      </c>
      <c r="D29" s="1"/>
      <c r="E29" s="4">
        <v>10.38</v>
      </c>
      <c r="F29" s="4">
        <v>12.35</v>
      </c>
      <c r="G29" s="4">
        <v>13.59</v>
      </c>
      <c r="H29" s="4">
        <v>14.83</v>
      </c>
      <c r="I29" s="4">
        <v>15.57</v>
      </c>
      <c r="J29" s="4">
        <v>16.559999999999999</v>
      </c>
      <c r="K29" s="4">
        <v>15.94</v>
      </c>
      <c r="L29" s="4">
        <v>18.649999999999999</v>
      </c>
      <c r="M29" s="4">
        <v>20.64</v>
      </c>
      <c r="N29" s="4">
        <v>22.61</v>
      </c>
      <c r="O29" s="4">
        <v>25.2</v>
      </c>
      <c r="P29" s="4">
        <v>26.57</v>
      </c>
      <c r="Q29" s="4">
        <v>20.76</v>
      </c>
      <c r="R29" s="4">
        <v>24.7</v>
      </c>
      <c r="S29" s="4">
        <v>27.18</v>
      </c>
      <c r="T29" s="4">
        <v>29.65</v>
      </c>
      <c r="U29" s="4">
        <v>31.13</v>
      </c>
      <c r="V29" s="4">
        <v>33.11</v>
      </c>
      <c r="W29" s="4">
        <v>28.17</v>
      </c>
      <c r="X29" s="4">
        <v>33.1</v>
      </c>
      <c r="Y29" s="4">
        <v>36.58</v>
      </c>
      <c r="Z29" s="4">
        <v>40.03</v>
      </c>
      <c r="AA29" s="4">
        <v>43.98</v>
      </c>
      <c r="AB29" s="4">
        <v>46.46</v>
      </c>
    </row>
    <row r="30" spans="3:28">
      <c r="C30" s="1">
        <v>32</v>
      </c>
      <c r="D30" s="1"/>
      <c r="E30" s="4">
        <v>10.52</v>
      </c>
      <c r="F30" s="4">
        <v>12.52</v>
      </c>
      <c r="G30" s="4">
        <v>13.77</v>
      </c>
      <c r="H30" s="4">
        <v>15.03</v>
      </c>
      <c r="I30" s="4">
        <v>15.78</v>
      </c>
      <c r="J30" s="4">
        <v>16.78</v>
      </c>
      <c r="K30" s="4">
        <v>16.149999999999999</v>
      </c>
      <c r="L30" s="4">
        <v>18.899999999999999</v>
      </c>
      <c r="M30" s="4">
        <v>20.91</v>
      </c>
      <c r="N30" s="4">
        <v>22.92</v>
      </c>
      <c r="O30" s="4">
        <v>25.54</v>
      </c>
      <c r="P30" s="4">
        <v>26.92</v>
      </c>
      <c r="Q30" s="4">
        <v>21.04</v>
      </c>
      <c r="R30" s="4">
        <v>25.04</v>
      </c>
      <c r="S30" s="4">
        <v>27.55</v>
      </c>
      <c r="T30" s="4">
        <v>30.05</v>
      </c>
      <c r="U30" s="4">
        <v>31.55</v>
      </c>
      <c r="V30" s="4">
        <v>33.56</v>
      </c>
      <c r="W30" s="4">
        <v>28.55</v>
      </c>
      <c r="X30" s="4">
        <v>33.549999999999997</v>
      </c>
      <c r="Y30" s="4">
        <v>37.07</v>
      </c>
      <c r="Z30" s="4">
        <v>40.57</v>
      </c>
      <c r="AA30" s="4">
        <v>44.57</v>
      </c>
      <c r="AB30" s="4">
        <v>47.08</v>
      </c>
    </row>
    <row r="31" spans="3:28">
      <c r="C31" s="1">
        <v>33</v>
      </c>
      <c r="D31" s="1"/>
      <c r="E31" s="4">
        <v>10.66</v>
      </c>
      <c r="F31" s="4">
        <v>12.69</v>
      </c>
      <c r="G31" s="4">
        <v>13.96</v>
      </c>
      <c r="H31" s="4">
        <v>15.23</v>
      </c>
      <c r="I31" s="4">
        <v>15.99</v>
      </c>
      <c r="J31" s="4">
        <v>17</v>
      </c>
      <c r="K31" s="4">
        <v>16.37</v>
      </c>
      <c r="L31" s="4">
        <v>19.149999999999999</v>
      </c>
      <c r="M31" s="4">
        <v>21.19</v>
      </c>
      <c r="N31" s="4">
        <v>23.22</v>
      </c>
      <c r="O31" s="4">
        <v>25.88</v>
      </c>
      <c r="P31" s="4">
        <v>27.28</v>
      </c>
      <c r="Q31" s="4">
        <v>21.32</v>
      </c>
      <c r="R31" s="4">
        <v>25.37</v>
      </c>
      <c r="S31" s="4">
        <v>27.92</v>
      </c>
      <c r="T31" s="4">
        <v>30.45</v>
      </c>
      <c r="U31" s="4">
        <v>31.97</v>
      </c>
      <c r="V31" s="4">
        <v>34.01</v>
      </c>
      <c r="W31" s="4">
        <v>28.93</v>
      </c>
      <c r="X31" s="4">
        <v>33.99</v>
      </c>
      <c r="Y31" s="4">
        <v>37.56</v>
      </c>
      <c r="Z31" s="4">
        <v>41.11</v>
      </c>
      <c r="AA31" s="4">
        <v>45.16</v>
      </c>
      <c r="AB31" s="4">
        <v>47.71</v>
      </c>
    </row>
    <row r="32" spans="3:28">
      <c r="C32" s="1">
        <v>34</v>
      </c>
      <c r="D32" s="1"/>
      <c r="E32" s="4">
        <v>10.8</v>
      </c>
      <c r="F32" s="4">
        <v>12.85</v>
      </c>
      <c r="G32" s="4">
        <v>14.14</v>
      </c>
      <c r="H32" s="4">
        <v>15.43</v>
      </c>
      <c r="I32" s="4">
        <v>16.2</v>
      </c>
      <c r="J32" s="4">
        <v>17.23</v>
      </c>
      <c r="K32" s="4">
        <v>16.579999999999998</v>
      </c>
      <c r="L32" s="4">
        <v>19.399999999999999</v>
      </c>
      <c r="M32" s="4">
        <v>21.47</v>
      </c>
      <c r="N32" s="4">
        <v>23.53</v>
      </c>
      <c r="O32" s="4">
        <v>26.22</v>
      </c>
      <c r="P32" s="4">
        <v>27.64</v>
      </c>
      <c r="Q32" s="4">
        <v>21.6</v>
      </c>
      <c r="R32" s="4">
        <v>25.7</v>
      </c>
      <c r="S32" s="4">
        <v>28.28</v>
      </c>
      <c r="T32" s="4">
        <v>30.85</v>
      </c>
      <c r="U32" s="4">
        <v>32.39</v>
      </c>
      <c r="V32" s="4">
        <v>34.450000000000003</v>
      </c>
      <c r="W32" s="4">
        <v>29.31</v>
      </c>
      <c r="X32" s="4">
        <v>34.44</v>
      </c>
      <c r="Y32" s="4">
        <v>38.06</v>
      </c>
      <c r="Z32" s="4">
        <v>41.65</v>
      </c>
      <c r="AA32" s="4">
        <v>45.76</v>
      </c>
      <c r="AB32" s="4">
        <v>48.34</v>
      </c>
    </row>
    <row r="33" spans="3:28">
      <c r="C33" s="1">
        <v>35</v>
      </c>
      <c r="D33" s="1"/>
      <c r="E33" s="4">
        <v>10.94</v>
      </c>
      <c r="F33" s="4">
        <v>13.02</v>
      </c>
      <c r="G33" s="4">
        <v>14.33</v>
      </c>
      <c r="H33" s="4">
        <v>15.63</v>
      </c>
      <c r="I33" s="4">
        <v>16.41</v>
      </c>
      <c r="J33" s="4">
        <v>17.45</v>
      </c>
      <c r="K33" s="4">
        <v>16.8</v>
      </c>
      <c r="L33" s="4">
        <v>19.66</v>
      </c>
      <c r="M33" s="4">
        <v>21.75</v>
      </c>
      <c r="N33" s="4">
        <v>23.83</v>
      </c>
      <c r="O33" s="4">
        <v>26.56</v>
      </c>
      <c r="P33" s="4">
        <v>28</v>
      </c>
      <c r="Q33" s="4">
        <v>21.88</v>
      </c>
      <c r="R33" s="4">
        <v>26.04</v>
      </c>
      <c r="S33" s="4">
        <v>28.65</v>
      </c>
      <c r="T33" s="4">
        <v>31.25</v>
      </c>
      <c r="U33" s="4">
        <v>32.81</v>
      </c>
      <c r="V33" s="4">
        <v>34.9</v>
      </c>
      <c r="W33" s="4">
        <v>29.69</v>
      </c>
      <c r="X33" s="4">
        <v>34.89</v>
      </c>
      <c r="Y33" s="4">
        <v>38.549999999999997</v>
      </c>
      <c r="Z33" s="4">
        <v>42.19</v>
      </c>
      <c r="AA33" s="4">
        <v>46.35</v>
      </c>
      <c r="AB33" s="4">
        <v>48.96</v>
      </c>
    </row>
    <row r="34" spans="3:28">
      <c r="C34" s="1">
        <v>36</v>
      </c>
      <c r="D34" s="1"/>
      <c r="E34" s="4">
        <v>11.19</v>
      </c>
      <c r="F34" s="4">
        <v>13.32</v>
      </c>
      <c r="G34" s="4">
        <v>14.66</v>
      </c>
      <c r="H34" s="4">
        <v>15.99</v>
      </c>
      <c r="I34" s="4">
        <v>16.79</v>
      </c>
      <c r="J34" s="4">
        <v>17.850000000000001</v>
      </c>
      <c r="K34" s="4">
        <v>17.190000000000001</v>
      </c>
      <c r="L34" s="4">
        <v>20.11</v>
      </c>
      <c r="M34" s="4">
        <v>22.25</v>
      </c>
      <c r="N34" s="4">
        <v>24.38</v>
      </c>
      <c r="O34" s="4">
        <v>27.18</v>
      </c>
      <c r="P34" s="4">
        <v>28.65</v>
      </c>
      <c r="Q34" s="4">
        <v>22.38</v>
      </c>
      <c r="R34" s="4">
        <v>26.64</v>
      </c>
      <c r="S34" s="4">
        <v>29.31</v>
      </c>
      <c r="T34" s="4">
        <v>31.98</v>
      </c>
      <c r="U34" s="4">
        <v>33.57</v>
      </c>
      <c r="V34" s="4">
        <v>35.71</v>
      </c>
      <c r="W34" s="4">
        <v>30.38</v>
      </c>
      <c r="X34" s="4">
        <v>35.700000000000003</v>
      </c>
      <c r="Y34" s="4">
        <v>39.44</v>
      </c>
      <c r="Z34" s="4">
        <v>43.17</v>
      </c>
      <c r="AA34" s="4">
        <v>47.43</v>
      </c>
      <c r="AB34" s="4">
        <v>50.1</v>
      </c>
    </row>
    <row r="35" spans="3:28">
      <c r="C35" s="1">
        <v>37</v>
      </c>
      <c r="D35" s="1"/>
      <c r="E35" s="4">
        <v>11.45</v>
      </c>
      <c r="F35" s="4">
        <v>13.62</v>
      </c>
      <c r="G35" s="4">
        <v>14.99</v>
      </c>
      <c r="H35" s="4">
        <v>16.350000000000001</v>
      </c>
      <c r="I35" s="4">
        <v>17.170000000000002</v>
      </c>
      <c r="J35" s="4">
        <v>18.260000000000002</v>
      </c>
      <c r="K35" s="4">
        <v>17.579999999999998</v>
      </c>
      <c r="L35" s="4">
        <v>20.57</v>
      </c>
      <c r="M35" s="4">
        <v>22.76</v>
      </c>
      <c r="N35" s="4">
        <v>24.94</v>
      </c>
      <c r="O35" s="4">
        <v>27.8</v>
      </c>
      <c r="P35" s="4">
        <v>29.3</v>
      </c>
      <c r="Q35" s="4">
        <v>22.89</v>
      </c>
      <c r="R35" s="4">
        <v>27.25</v>
      </c>
      <c r="S35" s="4">
        <v>29.98</v>
      </c>
      <c r="T35" s="4">
        <v>32.700000000000003</v>
      </c>
      <c r="U35" s="4">
        <v>34.340000000000003</v>
      </c>
      <c r="V35" s="4">
        <v>36.520000000000003</v>
      </c>
      <c r="W35" s="4">
        <v>31.07</v>
      </c>
      <c r="X35" s="4">
        <v>36.51</v>
      </c>
      <c r="Y35" s="4">
        <v>40.340000000000003</v>
      </c>
      <c r="Z35" s="4">
        <v>44.15</v>
      </c>
      <c r="AA35" s="4">
        <v>48.5</v>
      </c>
      <c r="AB35" s="4">
        <v>51.23</v>
      </c>
    </row>
    <row r="36" spans="3:28">
      <c r="C36" s="1">
        <v>38</v>
      </c>
      <c r="D36" s="1"/>
      <c r="E36" s="4">
        <v>11.7</v>
      </c>
      <c r="F36" s="4">
        <v>13.92</v>
      </c>
      <c r="G36" s="4">
        <v>15.32</v>
      </c>
      <c r="H36" s="4">
        <v>16.71</v>
      </c>
      <c r="I36" s="4">
        <v>17.55</v>
      </c>
      <c r="J36" s="4">
        <v>18.66</v>
      </c>
      <c r="K36" s="4">
        <v>17.97</v>
      </c>
      <c r="L36" s="4">
        <v>21.02</v>
      </c>
      <c r="M36" s="4">
        <v>23.26</v>
      </c>
      <c r="N36" s="4">
        <v>25.49</v>
      </c>
      <c r="O36" s="4">
        <v>28.41</v>
      </c>
      <c r="P36" s="4">
        <v>29.95</v>
      </c>
      <c r="Q36" s="4">
        <v>23.4</v>
      </c>
      <c r="R36" s="4">
        <v>27.85</v>
      </c>
      <c r="S36" s="4">
        <v>30.64</v>
      </c>
      <c r="T36" s="4">
        <v>33.43</v>
      </c>
      <c r="U36" s="4">
        <v>35.1</v>
      </c>
      <c r="V36" s="4">
        <v>37.33</v>
      </c>
      <c r="W36" s="4">
        <v>31.75</v>
      </c>
      <c r="X36" s="4">
        <v>37.32</v>
      </c>
      <c r="Y36" s="4">
        <v>41.23</v>
      </c>
      <c r="Z36" s="4">
        <v>45.12</v>
      </c>
      <c r="AA36" s="4">
        <v>49.58</v>
      </c>
      <c r="AB36" s="4">
        <v>52.37</v>
      </c>
    </row>
    <row r="37" spans="3:28">
      <c r="C37" s="1">
        <v>39</v>
      </c>
      <c r="D37" s="1"/>
      <c r="E37" s="4">
        <v>11.95</v>
      </c>
      <c r="F37" s="4">
        <v>14.23</v>
      </c>
      <c r="G37" s="4">
        <v>15.65</v>
      </c>
      <c r="H37" s="4">
        <v>17.079999999999998</v>
      </c>
      <c r="I37" s="4">
        <v>17.93</v>
      </c>
      <c r="J37" s="4">
        <v>19.07</v>
      </c>
      <c r="K37" s="4">
        <v>18.36</v>
      </c>
      <c r="L37" s="4">
        <v>21.48</v>
      </c>
      <c r="M37" s="4">
        <v>23.77</v>
      </c>
      <c r="N37" s="4">
        <v>26.04</v>
      </c>
      <c r="O37" s="4">
        <v>29.03</v>
      </c>
      <c r="P37" s="4">
        <v>30.6</v>
      </c>
      <c r="Q37" s="4">
        <v>23.91</v>
      </c>
      <c r="R37" s="4">
        <v>28.45</v>
      </c>
      <c r="S37" s="4">
        <v>31.31</v>
      </c>
      <c r="T37" s="4">
        <v>34.15</v>
      </c>
      <c r="U37" s="4">
        <v>35.86</v>
      </c>
      <c r="V37" s="4">
        <v>38.14</v>
      </c>
      <c r="W37" s="4">
        <v>32.44</v>
      </c>
      <c r="X37" s="4">
        <v>38.130000000000003</v>
      </c>
      <c r="Y37" s="4">
        <v>42.13</v>
      </c>
      <c r="Z37" s="4">
        <v>46.1</v>
      </c>
      <c r="AA37" s="4">
        <v>50.65</v>
      </c>
      <c r="AB37" s="4">
        <v>53.51</v>
      </c>
    </row>
    <row r="38" spans="3:28">
      <c r="C38" s="1">
        <v>40</v>
      </c>
      <c r="D38" s="1"/>
      <c r="E38" s="4">
        <v>12.21</v>
      </c>
      <c r="F38" s="4">
        <v>14.53</v>
      </c>
      <c r="G38" s="4">
        <v>15.99</v>
      </c>
      <c r="H38" s="4">
        <v>17.440000000000001</v>
      </c>
      <c r="I38" s="4">
        <v>18.309999999999999</v>
      </c>
      <c r="J38" s="4">
        <v>19.47</v>
      </c>
      <c r="K38" s="4">
        <v>18.75</v>
      </c>
      <c r="L38" s="4">
        <v>21.94</v>
      </c>
      <c r="M38" s="4">
        <v>24.27</v>
      </c>
      <c r="N38" s="4">
        <v>26.6</v>
      </c>
      <c r="O38" s="4">
        <v>29.64</v>
      </c>
      <c r="P38" s="4">
        <v>31.25</v>
      </c>
      <c r="Q38" s="4">
        <v>24.41</v>
      </c>
      <c r="R38" s="4">
        <v>29.06</v>
      </c>
      <c r="S38" s="4">
        <v>31.97</v>
      </c>
      <c r="T38" s="4">
        <v>34.880000000000003</v>
      </c>
      <c r="U38" s="4">
        <v>36.619999999999997</v>
      </c>
      <c r="V38" s="4">
        <v>38.950000000000003</v>
      </c>
      <c r="W38" s="4">
        <v>33.130000000000003</v>
      </c>
      <c r="X38" s="4">
        <v>38.93</v>
      </c>
      <c r="Y38" s="4">
        <v>43.02</v>
      </c>
      <c r="Z38" s="4">
        <v>47.08</v>
      </c>
      <c r="AA38" s="4">
        <v>51.73</v>
      </c>
      <c r="AB38" s="4">
        <v>54.64</v>
      </c>
    </row>
    <row r="39" spans="3:28">
      <c r="C39" s="1">
        <v>41</v>
      </c>
      <c r="D39" s="1"/>
      <c r="E39" s="4">
        <v>12.46</v>
      </c>
      <c r="F39" s="4">
        <v>14.83</v>
      </c>
      <c r="G39" s="4">
        <v>16.32</v>
      </c>
      <c r="H39" s="4">
        <v>17.8</v>
      </c>
      <c r="I39" s="4">
        <v>18.690000000000001</v>
      </c>
      <c r="J39" s="4">
        <v>19.88</v>
      </c>
      <c r="K39" s="4">
        <v>19.14</v>
      </c>
      <c r="L39" s="4">
        <v>22.39</v>
      </c>
      <c r="M39" s="4">
        <v>24.78</v>
      </c>
      <c r="N39" s="4">
        <v>27.15</v>
      </c>
      <c r="O39" s="4">
        <v>30.26</v>
      </c>
      <c r="P39" s="4">
        <v>31.9</v>
      </c>
      <c r="Q39" s="4">
        <v>24.92</v>
      </c>
      <c r="R39" s="4">
        <v>29.66</v>
      </c>
      <c r="S39" s="4">
        <v>32.64</v>
      </c>
      <c r="T39" s="4">
        <v>35.6</v>
      </c>
      <c r="U39" s="4">
        <v>37.380000000000003</v>
      </c>
      <c r="V39" s="4">
        <v>39.76</v>
      </c>
      <c r="W39" s="4">
        <v>33.82</v>
      </c>
      <c r="X39" s="4">
        <v>39.74</v>
      </c>
      <c r="Y39" s="4">
        <v>43.92</v>
      </c>
      <c r="Z39" s="4">
        <v>48.06</v>
      </c>
      <c r="AA39" s="4">
        <v>52.8</v>
      </c>
      <c r="AB39" s="4">
        <v>55.78</v>
      </c>
    </row>
    <row r="40" spans="3:28">
      <c r="C40" s="1">
        <v>42</v>
      </c>
      <c r="D40" s="1"/>
      <c r="E40" s="4">
        <v>12.71</v>
      </c>
      <c r="F40" s="4">
        <v>15.13</v>
      </c>
      <c r="G40" s="4">
        <v>16.649999999999999</v>
      </c>
      <c r="H40" s="4">
        <v>18.16</v>
      </c>
      <c r="I40" s="4">
        <v>19.07</v>
      </c>
      <c r="J40" s="4">
        <v>20.28</v>
      </c>
      <c r="K40" s="4">
        <v>19.53</v>
      </c>
      <c r="L40" s="4">
        <v>22.85</v>
      </c>
      <c r="M40" s="4">
        <v>25.28</v>
      </c>
      <c r="N40" s="4">
        <v>27.7</v>
      </c>
      <c r="O40" s="4">
        <v>30.88</v>
      </c>
      <c r="P40" s="4">
        <v>32.549999999999997</v>
      </c>
      <c r="Q40" s="4">
        <v>25.43</v>
      </c>
      <c r="R40" s="4">
        <v>30.27</v>
      </c>
      <c r="S40" s="4">
        <v>33.299999999999997</v>
      </c>
      <c r="T40" s="4">
        <v>36.33</v>
      </c>
      <c r="U40" s="4">
        <v>38.14</v>
      </c>
      <c r="V40" s="4">
        <v>40.57</v>
      </c>
      <c r="W40" s="4">
        <v>34.51</v>
      </c>
      <c r="X40" s="4">
        <v>40.549999999999997</v>
      </c>
      <c r="Y40" s="4">
        <v>44.81</v>
      </c>
      <c r="Z40" s="4">
        <v>49.04</v>
      </c>
      <c r="AA40" s="4">
        <v>53.88</v>
      </c>
      <c r="AB40" s="4">
        <v>56.91</v>
      </c>
    </row>
    <row r="41" spans="3:28">
      <c r="C41" s="1">
        <v>43</v>
      </c>
      <c r="D41" s="1"/>
      <c r="E41" s="4">
        <v>13.28</v>
      </c>
      <c r="F41" s="4">
        <v>15.75</v>
      </c>
      <c r="G41" s="4">
        <v>17.600000000000001</v>
      </c>
      <c r="H41" s="4">
        <v>19.14</v>
      </c>
      <c r="I41" s="4">
        <v>20.07</v>
      </c>
      <c r="J41" s="4">
        <v>21.61</v>
      </c>
      <c r="K41" s="4">
        <v>20.23</v>
      </c>
      <c r="L41" s="4">
        <v>23.62</v>
      </c>
      <c r="M41" s="4">
        <v>26.4</v>
      </c>
      <c r="N41" s="4">
        <v>28.87</v>
      </c>
      <c r="O41" s="4">
        <v>32.11</v>
      </c>
      <c r="P41" s="4">
        <v>34.119999999999997</v>
      </c>
      <c r="Q41" s="4">
        <v>26.56</v>
      </c>
      <c r="R41" s="4">
        <v>31.49</v>
      </c>
      <c r="S41" s="4">
        <v>35.200000000000003</v>
      </c>
      <c r="T41" s="4">
        <v>38.28</v>
      </c>
      <c r="U41" s="4">
        <v>40.130000000000003</v>
      </c>
      <c r="V41" s="4">
        <v>43.23</v>
      </c>
      <c r="W41" s="4">
        <v>35.82</v>
      </c>
      <c r="X41" s="4">
        <v>41.99</v>
      </c>
      <c r="Y41" s="4">
        <v>46.93</v>
      </c>
      <c r="Z41" s="4">
        <v>51.25</v>
      </c>
      <c r="AA41" s="4">
        <v>56.18</v>
      </c>
      <c r="AB41" s="4">
        <v>59.9</v>
      </c>
    </row>
    <row r="42" spans="3:28">
      <c r="C42" s="1">
        <v>44</v>
      </c>
      <c r="D42" s="1"/>
      <c r="E42" s="4">
        <v>13.85</v>
      </c>
      <c r="F42" s="4">
        <v>16.37</v>
      </c>
      <c r="G42" s="4">
        <v>18.57</v>
      </c>
      <c r="H42" s="4">
        <v>20.149999999999999</v>
      </c>
      <c r="I42" s="4">
        <v>21.09</v>
      </c>
      <c r="J42" s="4">
        <v>22.67</v>
      </c>
      <c r="K42" s="4">
        <v>20.93</v>
      </c>
      <c r="L42" s="4">
        <v>24.4</v>
      </c>
      <c r="M42" s="4">
        <v>27.55</v>
      </c>
      <c r="N42" s="4">
        <v>30.07</v>
      </c>
      <c r="O42" s="4">
        <v>33.369999999999997</v>
      </c>
      <c r="P42" s="4">
        <v>35.42</v>
      </c>
      <c r="Q42" s="4">
        <v>27.7</v>
      </c>
      <c r="R42" s="4">
        <v>32.74</v>
      </c>
      <c r="S42" s="4">
        <v>37.14</v>
      </c>
      <c r="T42" s="4">
        <v>40.299999999999997</v>
      </c>
      <c r="U42" s="4">
        <v>42.19</v>
      </c>
      <c r="V42" s="4">
        <v>45.33</v>
      </c>
      <c r="W42" s="4">
        <v>37.14</v>
      </c>
      <c r="X42" s="4">
        <v>43.44</v>
      </c>
      <c r="Y42" s="4">
        <v>49.11</v>
      </c>
      <c r="Z42" s="4">
        <v>53.52</v>
      </c>
      <c r="AA42" s="4">
        <v>58.55</v>
      </c>
      <c r="AB42" s="4">
        <v>62.33</v>
      </c>
    </row>
    <row r="43" spans="3:28">
      <c r="C43" s="1">
        <v>45</v>
      </c>
      <c r="D43" s="1"/>
      <c r="E43" s="4">
        <v>14.44</v>
      </c>
      <c r="F43" s="4">
        <v>17</v>
      </c>
      <c r="G43" s="4">
        <v>19.57</v>
      </c>
      <c r="H43" s="4">
        <v>21.18</v>
      </c>
      <c r="I43" s="4">
        <v>22.46</v>
      </c>
      <c r="J43" s="4">
        <v>23.74</v>
      </c>
      <c r="K43" s="4">
        <v>21.66</v>
      </c>
      <c r="L43" s="4">
        <v>25.18</v>
      </c>
      <c r="M43" s="4">
        <v>28.72</v>
      </c>
      <c r="N43" s="4">
        <v>31.29</v>
      </c>
      <c r="O43" s="4">
        <v>34.97</v>
      </c>
      <c r="P43" s="4">
        <v>36.74</v>
      </c>
      <c r="Q43" s="4">
        <v>28.88</v>
      </c>
      <c r="R43" s="4">
        <v>34</v>
      </c>
      <c r="S43" s="4">
        <v>39.15</v>
      </c>
      <c r="T43" s="4">
        <v>42.35</v>
      </c>
      <c r="U43" s="4">
        <v>44.92</v>
      </c>
      <c r="V43" s="4">
        <v>47.48</v>
      </c>
      <c r="W43" s="4">
        <v>38.5</v>
      </c>
      <c r="X43" s="4">
        <v>44.91</v>
      </c>
      <c r="Y43" s="4">
        <v>51.34</v>
      </c>
      <c r="Z43" s="4">
        <v>55.83</v>
      </c>
      <c r="AA43" s="4">
        <v>61.6</v>
      </c>
      <c r="AB43" s="4">
        <v>64.8</v>
      </c>
    </row>
    <row r="44" spans="3:28">
      <c r="C44" s="1">
        <v>46</v>
      </c>
      <c r="D44" s="1"/>
      <c r="E44" s="4">
        <v>14.88</v>
      </c>
      <c r="F44" s="4">
        <v>17.46</v>
      </c>
      <c r="G44" s="4">
        <v>20.37</v>
      </c>
      <c r="H44" s="4">
        <v>21.98</v>
      </c>
      <c r="I44" s="4">
        <v>23.28</v>
      </c>
      <c r="J44" s="4">
        <v>24.58</v>
      </c>
      <c r="K44" s="4">
        <v>22.15</v>
      </c>
      <c r="L44" s="4">
        <v>25.7</v>
      </c>
      <c r="M44" s="4">
        <v>29.59</v>
      </c>
      <c r="N44" s="4">
        <v>32.17</v>
      </c>
      <c r="O44" s="4">
        <v>35.89</v>
      </c>
      <c r="P44" s="4">
        <v>37.67</v>
      </c>
      <c r="Q44" s="4">
        <v>29.75</v>
      </c>
      <c r="R44" s="4">
        <v>34.92</v>
      </c>
      <c r="S44" s="4">
        <v>40.74</v>
      </c>
      <c r="T44" s="4">
        <v>43.97</v>
      </c>
      <c r="U44" s="4">
        <v>46.56</v>
      </c>
      <c r="V44" s="4">
        <v>49.15</v>
      </c>
      <c r="W44" s="4">
        <v>39.450000000000003</v>
      </c>
      <c r="X44" s="4">
        <v>45.91</v>
      </c>
      <c r="Y44" s="4">
        <v>53.03</v>
      </c>
      <c r="Z44" s="4">
        <v>57.55</v>
      </c>
      <c r="AA44" s="4">
        <v>63.37</v>
      </c>
      <c r="AB44" s="4">
        <v>66.61</v>
      </c>
    </row>
    <row r="45" spans="3:28">
      <c r="C45" s="1">
        <v>47</v>
      </c>
      <c r="D45" s="1"/>
      <c r="E45" s="4">
        <v>15.31</v>
      </c>
      <c r="F45" s="4">
        <v>17.920000000000002</v>
      </c>
      <c r="G45" s="4">
        <v>21.18</v>
      </c>
      <c r="H45" s="4">
        <v>22.81</v>
      </c>
      <c r="I45" s="4">
        <v>24.11</v>
      </c>
      <c r="J45" s="4">
        <v>25.42</v>
      </c>
      <c r="K45" s="4">
        <v>22.65</v>
      </c>
      <c r="L45" s="4">
        <v>26.23</v>
      </c>
      <c r="M45" s="4">
        <v>30.47</v>
      </c>
      <c r="N45" s="4">
        <v>33.08</v>
      </c>
      <c r="O45" s="4">
        <v>36.82</v>
      </c>
      <c r="P45" s="4">
        <v>38.619999999999997</v>
      </c>
      <c r="Q45" s="4">
        <v>30.62</v>
      </c>
      <c r="R45" s="4">
        <v>35.85</v>
      </c>
      <c r="S45" s="4">
        <v>42.35</v>
      </c>
      <c r="T45" s="4">
        <v>45.62</v>
      </c>
      <c r="U45" s="4">
        <v>48.22</v>
      </c>
      <c r="V45" s="4">
        <v>50.83</v>
      </c>
      <c r="W45" s="4">
        <v>40.4</v>
      </c>
      <c r="X45" s="4">
        <v>46.92</v>
      </c>
      <c r="Y45" s="4">
        <v>54.74</v>
      </c>
      <c r="Z45" s="4">
        <v>59.31</v>
      </c>
      <c r="AA45" s="4">
        <v>65.16</v>
      </c>
      <c r="AB45" s="4">
        <v>68.430000000000007</v>
      </c>
    </row>
    <row r="46" spans="3:28">
      <c r="C46" s="1">
        <v>48</v>
      </c>
      <c r="D46" s="1"/>
      <c r="E46" s="4">
        <v>15.76</v>
      </c>
      <c r="F46" s="4">
        <v>18.38</v>
      </c>
      <c r="G46" s="4">
        <v>22</v>
      </c>
      <c r="H46" s="4">
        <v>23.64</v>
      </c>
      <c r="I46" s="4">
        <v>24.96</v>
      </c>
      <c r="J46" s="4">
        <v>26.26</v>
      </c>
      <c r="K46" s="4">
        <v>23.15</v>
      </c>
      <c r="L46" s="4">
        <v>26.75</v>
      </c>
      <c r="M46" s="4">
        <v>31.36</v>
      </c>
      <c r="N46" s="4">
        <v>33.99</v>
      </c>
      <c r="O46" s="4">
        <v>37.76</v>
      </c>
      <c r="P46" s="4">
        <v>39.57</v>
      </c>
      <c r="Q46" s="4">
        <v>31.52</v>
      </c>
      <c r="R46" s="4">
        <v>36.770000000000003</v>
      </c>
      <c r="S46" s="4">
        <v>44</v>
      </c>
      <c r="T46" s="4">
        <v>47.28</v>
      </c>
      <c r="U46" s="4">
        <v>49.91</v>
      </c>
      <c r="V46" s="4">
        <v>52.53</v>
      </c>
      <c r="W46" s="4">
        <v>41.37</v>
      </c>
      <c r="X46" s="4">
        <v>47.93</v>
      </c>
      <c r="Y46" s="4">
        <v>56.48</v>
      </c>
      <c r="Z46" s="4">
        <v>61.07</v>
      </c>
      <c r="AA46" s="4">
        <v>66.98</v>
      </c>
      <c r="AB46" s="4">
        <v>70.260000000000005</v>
      </c>
    </row>
    <row r="47" spans="3:28">
      <c r="C47" s="1">
        <v>49</v>
      </c>
      <c r="D47" s="1"/>
      <c r="E47" s="4">
        <v>16.54</v>
      </c>
      <c r="F47" s="4">
        <v>18.86</v>
      </c>
      <c r="G47" s="4">
        <v>22.83</v>
      </c>
      <c r="H47" s="4">
        <v>24.48</v>
      </c>
      <c r="I47" s="4">
        <v>25.81</v>
      </c>
      <c r="J47" s="4">
        <v>27.13</v>
      </c>
      <c r="K47" s="4">
        <v>23.99</v>
      </c>
      <c r="L47" s="4">
        <v>27.29</v>
      </c>
      <c r="M47" s="4">
        <v>32.26</v>
      </c>
      <c r="N47" s="4">
        <v>34.9</v>
      </c>
      <c r="O47" s="4">
        <v>38.71</v>
      </c>
      <c r="P47" s="4">
        <v>40.53</v>
      </c>
      <c r="Q47" s="4">
        <v>33.08</v>
      </c>
      <c r="R47" s="4">
        <v>37.72</v>
      </c>
      <c r="S47" s="4">
        <v>45.66</v>
      </c>
      <c r="T47" s="4">
        <v>48.96</v>
      </c>
      <c r="U47" s="4">
        <v>51.61</v>
      </c>
      <c r="V47" s="4">
        <v>54.26</v>
      </c>
      <c r="W47" s="4">
        <v>43</v>
      </c>
      <c r="X47" s="4">
        <v>48.96</v>
      </c>
      <c r="Y47" s="4">
        <v>58.23</v>
      </c>
      <c r="Z47" s="4">
        <v>62.85</v>
      </c>
      <c r="AA47" s="4">
        <v>68.81</v>
      </c>
      <c r="AB47" s="4">
        <v>72.13</v>
      </c>
    </row>
    <row r="48" spans="3:28">
      <c r="C48" s="1">
        <v>50</v>
      </c>
      <c r="D48" s="1"/>
      <c r="E48" s="4">
        <v>17.34</v>
      </c>
      <c r="F48" s="4">
        <v>19.34</v>
      </c>
      <c r="G48" s="4">
        <v>23.66</v>
      </c>
      <c r="H48" s="4">
        <v>25.34</v>
      </c>
      <c r="I48" s="4">
        <v>26.66</v>
      </c>
      <c r="J48" s="4">
        <v>28</v>
      </c>
      <c r="K48" s="4">
        <v>24.84</v>
      </c>
      <c r="L48" s="4">
        <v>27.83</v>
      </c>
      <c r="M48" s="4">
        <v>33.17</v>
      </c>
      <c r="N48" s="4">
        <v>35.840000000000003</v>
      </c>
      <c r="O48" s="4">
        <v>39.659999999999997</v>
      </c>
      <c r="P48" s="4">
        <v>41.5</v>
      </c>
      <c r="Q48" s="4">
        <v>34.67</v>
      </c>
      <c r="R48" s="4">
        <v>38.67</v>
      </c>
      <c r="S48" s="4">
        <v>47.33</v>
      </c>
      <c r="T48" s="4">
        <v>50.67</v>
      </c>
      <c r="U48" s="4">
        <v>53.33</v>
      </c>
      <c r="V48" s="4">
        <v>56</v>
      </c>
      <c r="W48" s="4">
        <v>44.67</v>
      </c>
      <c r="X48" s="4">
        <v>50</v>
      </c>
      <c r="Y48" s="4">
        <v>60</v>
      </c>
      <c r="Z48" s="4">
        <v>64.67</v>
      </c>
      <c r="AA48" s="4">
        <v>70.66</v>
      </c>
      <c r="AB48" s="4">
        <v>74</v>
      </c>
    </row>
    <row r="49" spans="3:28">
      <c r="C49" s="1">
        <v>51</v>
      </c>
      <c r="D49" s="1"/>
      <c r="E49" s="4">
        <v>18.14</v>
      </c>
      <c r="F49" s="4">
        <v>19.809999999999999</v>
      </c>
      <c r="G49" s="4">
        <v>24.52</v>
      </c>
      <c r="H49" s="4">
        <v>26.2</v>
      </c>
      <c r="I49" s="4">
        <v>27.54</v>
      </c>
      <c r="J49" s="4">
        <v>28.88</v>
      </c>
      <c r="K49" s="4">
        <v>25.7</v>
      </c>
      <c r="L49" s="4">
        <v>28.37</v>
      </c>
      <c r="M49" s="4">
        <v>34.090000000000003</v>
      </c>
      <c r="N49" s="4">
        <v>36.78</v>
      </c>
      <c r="O49" s="4">
        <v>40.64</v>
      </c>
      <c r="P49" s="4">
        <v>42.48</v>
      </c>
      <c r="Q49" s="4">
        <v>36.270000000000003</v>
      </c>
      <c r="R49" s="4">
        <v>39.619999999999997</v>
      </c>
      <c r="S49" s="4">
        <v>49.04</v>
      </c>
      <c r="T49" s="4">
        <v>52.39</v>
      </c>
      <c r="U49" s="4">
        <v>55.08</v>
      </c>
      <c r="V49" s="4">
        <v>57.76</v>
      </c>
      <c r="W49" s="4">
        <v>46.35</v>
      </c>
      <c r="X49" s="4">
        <v>51.04</v>
      </c>
      <c r="Y49" s="4">
        <v>61.8</v>
      </c>
      <c r="Z49" s="4">
        <v>66.5</v>
      </c>
      <c r="AA49" s="4">
        <v>72.540000000000006</v>
      </c>
      <c r="AB49" s="4">
        <v>75.89</v>
      </c>
    </row>
    <row r="50" spans="3:28">
      <c r="C50" s="1">
        <v>52</v>
      </c>
      <c r="D50" s="1"/>
      <c r="E50" s="4">
        <v>18.940000000000001</v>
      </c>
      <c r="F50" s="4">
        <v>20.3</v>
      </c>
      <c r="G50" s="4">
        <v>25.38</v>
      </c>
      <c r="H50" s="4">
        <v>27.06</v>
      </c>
      <c r="I50" s="4">
        <v>28.42</v>
      </c>
      <c r="J50" s="4">
        <v>29.78</v>
      </c>
      <c r="K50" s="4">
        <v>26.56</v>
      </c>
      <c r="L50" s="4">
        <v>28.92</v>
      </c>
      <c r="M50" s="4">
        <v>35.020000000000003</v>
      </c>
      <c r="N50" s="4">
        <v>37.729999999999997</v>
      </c>
      <c r="O50" s="4">
        <v>41.62</v>
      </c>
      <c r="P50" s="4">
        <v>43.48</v>
      </c>
      <c r="Q50" s="4">
        <v>37.89</v>
      </c>
      <c r="R50" s="4">
        <v>40.6</v>
      </c>
      <c r="S50" s="4">
        <v>50.75</v>
      </c>
      <c r="T50" s="4">
        <v>54.13</v>
      </c>
      <c r="U50" s="4">
        <v>56.84</v>
      </c>
      <c r="V50" s="4">
        <v>59.55</v>
      </c>
      <c r="W50" s="4">
        <v>48.04</v>
      </c>
      <c r="X50" s="4">
        <v>52.1</v>
      </c>
      <c r="Y50" s="4">
        <v>63.61</v>
      </c>
      <c r="Z50" s="4">
        <v>68.34</v>
      </c>
      <c r="AA50" s="4">
        <v>74.430000000000007</v>
      </c>
      <c r="AB50" s="4">
        <v>77.819999999999993</v>
      </c>
    </row>
    <row r="51" spans="3:28">
      <c r="C51" s="1">
        <v>53</v>
      </c>
      <c r="D51" s="1"/>
      <c r="E51" s="4">
        <v>19.77</v>
      </c>
      <c r="F51" s="4">
        <v>21.13</v>
      </c>
      <c r="G51" s="4">
        <v>26.24</v>
      </c>
      <c r="H51" s="4">
        <v>27.95</v>
      </c>
      <c r="I51" s="4">
        <v>29.65</v>
      </c>
      <c r="J51" s="4">
        <v>31.02</v>
      </c>
      <c r="K51" s="4">
        <v>27.44</v>
      </c>
      <c r="L51" s="4">
        <v>29.82</v>
      </c>
      <c r="M51" s="4">
        <v>35.96</v>
      </c>
      <c r="N51" s="4">
        <v>38.69</v>
      </c>
      <c r="O51" s="4">
        <v>42.95</v>
      </c>
      <c r="P51" s="4">
        <v>44.83</v>
      </c>
      <c r="Q51" s="4">
        <v>39.54</v>
      </c>
      <c r="R51" s="4">
        <v>42.26</v>
      </c>
      <c r="S51" s="4">
        <v>52.48</v>
      </c>
      <c r="T51" s="4">
        <v>55.9</v>
      </c>
      <c r="U51" s="4">
        <v>59.31</v>
      </c>
      <c r="V51" s="4">
        <v>62.04</v>
      </c>
      <c r="W51" s="4">
        <v>49.77</v>
      </c>
      <c r="X51" s="4">
        <v>53.84</v>
      </c>
      <c r="Y51" s="4">
        <v>65.44</v>
      </c>
      <c r="Z51" s="4">
        <v>70.22</v>
      </c>
      <c r="AA51" s="4">
        <v>77.02</v>
      </c>
      <c r="AB51" s="4">
        <v>80.44</v>
      </c>
    </row>
    <row r="52" spans="3:28">
      <c r="C52" s="1">
        <v>54</v>
      </c>
      <c r="D52" s="1"/>
      <c r="E52" s="4">
        <v>20.6</v>
      </c>
      <c r="F52" s="4">
        <v>21.98</v>
      </c>
      <c r="G52" s="4">
        <v>27.13</v>
      </c>
      <c r="H52" s="4">
        <v>28.84</v>
      </c>
      <c r="I52" s="4">
        <v>30.9</v>
      </c>
      <c r="J52" s="4">
        <v>32.28</v>
      </c>
      <c r="K52" s="4">
        <v>28.33</v>
      </c>
      <c r="L52" s="4">
        <v>30.73</v>
      </c>
      <c r="M52" s="4">
        <v>36.92</v>
      </c>
      <c r="N52" s="4">
        <v>39.659999999999997</v>
      </c>
      <c r="O52" s="4">
        <v>44.29</v>
      </c>
      <c r="P52" s="4">
        <v>46.19</v>
      </c>
      <c r="Q52" s="4">
        <v>41.2</v>
      </c>
      <c r="R52" s="4">
        <v>43.95</v>
      </c>
      <c r="S52" s="4">
        <v>54.25</v>
      </c>
      <c r="T52" s="4">
        <v>57.68</v>
      </c>
      <c r="U52" s="4">
        <v>61.8</v>
      </c>
      <c r="V52" s="4">
        <v>64.55</v>
      </c>
      <c r="W52" s="4">
        <v>51.5</v>
      </c>
      <c r="X52" s="4">
        <v>55.62</v>
      </c>
      <c r="Y52" s="4">
        <v>67.3</v>
      </c>
      <c r="Z52" s="4">
        <v>72.099999999999994</v>
      </c>
      <c r="AA52" s="4">
        <v>79.650000000000006</v>
      </c>
      <c r="AB52" s="4">
        <v>83.09</v>
      </c>
    </row>
    <row r="53" spans="3:28">
      <c r="C53" s="1">
        <v>55</v>
      </c>
      <c r="D53" s="1"/>
      <c r="E53" s="4">
        <v>21.44</v>
      </c>
      <c r="F53" s="4">
        <v>22.83</v>
      </c>
      <c r="G53" s="4">
        <v>28.01</v>
      </c>
      <c r="H53" s="4">
        <v>29.74</v>
      </c>
      <c r="I53" s="4">
        <v>32.159999999999997</v>
      </c>
      <c r="J53" s="4">
        <v>33.549999999999997</v>
      </c>
      <c r="K53" s="4">
        <v>29.22</v>
      </c>
      <c r="L53" s="4">
        <v>31.64</v>
      </c>
      <c r="M53" s="4">
        <v>37.869999999999997</v>
      </c>
      <c r="N53" s="4">
        <v>40.64</v>
      </c>
      <c r="O53" s="4">
        <v>45.65</v>
      </c>
      <c r="P53" s="4">
        <v>47.56</v>
      </c>
      <c r="Q53" s="4">
        <v>42.88</v>
      </c>
      <c r="R53" s="4">
        <v>45.65</v>
      </c>
      <c r="S53" s="4">
        <v>56.03</v>
      </c>
      <c r="T53" s="4">
        <v>59.48</v>
      </c>
      <c r="U53" s="4">
        <v>64.33</v>
      </c>
      <c r="V53" s="4">
        <v>67.099999999999994</v>
      </c>
      <c r="W53" s="4">
        <v>53.25</v>
      </c>
      <c r="X53" s="4">
        <v>57.4</v>
      </c>
      <c r="Y53" s="4">
        <v>69.17</v>
      </c>
      <c r="Z53" s="4">
        <v>74</v>
      </c>
      <c r="AA53" s="4">
        <v>82.3</v>
      </c>
      <c r="AB53" s="4">
        <v>85.77</v>
      </c>
    </row>
    <row r="54" spans="3:28">
      <c r="C54" s="1">
        <v>56</v>
      </c>
      <c r="D54" s="1"/>
      <c r="E54" s="4">
        <v>22.28</v>
      </c>
      <c r="F54" s="4">
        <v>24.04</v>
      </c>
      <c r="G54" s="4">
        <v>29.34</v>
      </c>
      <c r="H54" s="4">
        <v>31.12</v>
      </c>
      <c r="I54" s="4">
        <v>33.94</v>
      </c>
      <c r="J54" s="4">
        <v>35.36</v>
      </c>
      <c r="K54" s="4">
        <v>30.23</v>
      </c>
      <c r="L54" s="4">
        <v>33.049999999999997</v>
      </c>
      <c r="M54" s="4">
        <v>39.42</v>
      </c>
      <c r="N54" s="4">
        <v>42.26</v>
      </c>
      <c r="O54" s="4">
        <v>47.73</v>
      </c>
      <c r="P54" s="4">
        <v>49.68</v>
      </c>
      <c r="Q54" s="4">
        <v>44.55</v>
      </c>
      <c r="R54" s="4">
        <v>48.08</v>
      </c>
      <c r="S54" s="4">
        <v>58.69</v>
      </c>
      <c r="T54" s="4">
        <v>62.23</v>
      </c>
      <c r="U54" s="4">
        <v>67.89</v>
      </c>
      <c r="V54" s="4">
        <v>70.72</v>
      </c>
      <c r="W54" s="4">
        <v>55.16</v>
      </c>
      <c r="X54" s="4">
        <v>60.1</v>
      </c>
      <c r="Y54" s="4">
        <v>72.13</v>
      </c>
      <c r="Z54" s="4">
        <v>77.08</v>
      </c>
      <c r="AA54" s="4">
        <v>86.27</v>
      </c>
      <c r="AB54" s="4">
        <v>89.81</v>
      </c>
    </row>
    <row r="55" spans="3:28">
      <c r="C55" s="1">
        <v>57</v>
      </c>
      <c r="D55" s="1"/>
      <c r="E55" s="4">
        <v>23.13</v>
      </c>
      <c r="F55" s="4">
        <v>25.29</v>
      </c>
      <c r="G55" s="4">
        <v>30.71</v>
      </c>
      <c r="H55" s="4">
        <v>32.520000000000003</v>
      </c>
      <c r="I55" s="4">
        <v>36.130000000000003</v>
      </c>
      <c r="J55" s="4">
        <v>37.57</v>
      </c>
      <c r="K55" s="4">
        <v>31.26</v>
      </c>
      <c r="L55" s="4">
        <v>34.5</v>
      </c>
      <c r="M55" s="4">
        <v>41.02</v>
      </c>
      <c r="N55" s="4">
        <v>43.9</v>
      </c>
      <c r="O55" s="4">
        <v>50.22</v>
      </c>
      <c r="P55" s="4">
        <v>52.21</v>
      </c>
      <c r="Q55" s="4">
        <v>46.25</v>
      </c>
      <c r="R55" s="4">
        <v>50.59</v>
      </c>
      <c r="S55" s="4">
        <v>61.43</v>
      </c>
      <c r="T55" s="4">
        <v>65.040000000000006</v>
      </c>
      <c r="U55" s="4">
        <v>72.27</v>
      </c>
      <c r="V55" s="4">
        <v>75.150000000000006</v>
      </c>
      <c r="W55" s="4">
        <v>57.09</v>
      </c>
      <c r="X55" s="4">
        <v>62.87</v>
      </c>
      <c r="Y55" s="4">
        <v>75.16</v>
      </c>
      <c r="Z55" s="4">
        <v>80.209999999999994</v>
      </c>
      <c r="AA55" s="4">
        <v>91.05</v>
      </c>
      <c r="AB55" s="4">
        <v>94.66</v>
      </c>
    </row>
    <row r="56" spans="3:28">
      <c r="C56" s="1">
        <v>58</v>
      </c>
      <c r="D56" s="1"/>
      <c r="E56" s="4">
        <v>24.36</v>
      </c>
      <c r="F56" s="4">
        <v>26.57</v>
      </c>
      <c r="G56" s="4">
        <v>32.11</v>
      </c>
      <c r="H56" s="4">
        <v>33.950000000000003</v>
      </c>
      <c r="I56" s="4">
        <v>38.380000000000003</v>
      </c>
      <c r="J56" s="4">
        <v>39.86</v>
      </c>
      <c r="K56" s="4">
        <v>32.67</v>
      </c>
      <c r="L56" s="4">
        <v>35.979999999999997</v>
      </c>
      <c r="M56" s="4">
        <v>42.63</v>
      </c>
      <c r="N56" s="4">
        <v>45.58</v>
      </c>
      <c r="O56" s="4">
        <v>52.77</v>
      </c>
      <c r="P56" s="4">
        <v>54.81</v>
      </c>
      <c r="Q56" s="4">
        <v>48.71</v>
      </c>
      <c r="R56" s="4">
        <v>53.14</v>
      </c>
      <c r="S56" s="4">
        <v>64.209999999999994</v>
      </c>
      <c r="T56" s="4">
        <v>67.900000000000006</v>
      </c>
      <c r="U56" s="4">
        <v>76.760000000000005</v>
      </c>
      <c r="V56" s="4">
        <v>79.709999999999994</v>
      </c>
      <c r="W56" s="4">
        <v>59.79</v>
      </c>
      <c r="X56" s="4">
        <v>65.680000000000007</v>
      </c>
      <c r="Y56" s="4">
        <v>78.239999999999995</v>
      </c>
      <c r="Z56" s="4">
        <v>83.4</v>
      </c>
      <c r="AA56" s="4">
        <v>95.94</v>
      </c>
      <c r="AB56" s="4">
        <v>99.64</v>
      </c>
    </row>
    <row r="57" spans="3:28">
      <c r="C57" s="1">
        <v>59</v>
      </c>
      <c r="D57" s="1"/>
      <c r="E57" s="4">
        <v>24.87</v>
      </c>
      <c r="F57" s="4">
        <v>27.88</v>
      </c>
      <c r="G57" s="4">
        <v>33.53</v>
      </c>
      <c r="H57" s="4">
        <v>35.42</v>
      </c>
      <c r="I57" s="4">
        <v>40.69</v>
      </c>
      <c r="J57" s="4">
        <v>42.2</v>
      </c>
      <c r="K57" s="4">
        <v>33.35</v>
      </c>
      <c r="L57" s="4">
        <v>37.479999999999997</v>
      </c>
      <c r="M57" s="4">
        <v>44.27</v>
      </c>
      <c r="N57" s="4">
        <v>47.29</v>
      </c>
      <c r="O57" s="4">
        <v>55.39</v>
      </c>
      <c r="P57" s="4">
        <v>57.47</v>
      </c>
      <c r="Q57" s="4">
        <v>49.74</v>
      </c>
      <c r="R57" s="4">
        <v>55.76</v>
      </c>
      <c r="S57" s="4">
        <v>67.06</v>
      </c>
      <c r="T57" s="4">
        <v>70.84</v>
      </c>
      <c r="U57" s="4">
        <v>81.39</v>
      </c>
      <c r="V57" s="4">
        <v>84.41</v>
      </c>
      <c r="W57" s="4">
        <v>61.04</v>
      </c>
      <c r="X57" s="4">
        <v>68.56</v>
      </c>
      <c r="Y57" s="4">
        <v>81.39</v>
      </c>
      <c r="Z57" s="4">
        <v>86.67</v>
      </c>
      <c r="AA57" s="4">
        <v>100.97</v>
      </c>
      <c r="AB57" s="4">
        <v>104.75</v>
      </c>
    </row>
    <row r="58" spans="3:28">
      <c r="C58" s="1">
        <v>60</v>
      </c>
      <c r="D58" s="1"/>
      <c r="E58" s="4">
        <v>25.38</v>
      </c>
      <c r="F58" s="4">
        <v>28.45</v>
      </c>
      <c r="G58" s="4">
        <v>34.61</v>
      </c>
      <c r="H58" s="4">
        <v>36.909999999999997</v>
      </c>
      <c r="I58" s="4">
        <v>42.29</v>
      </c>
      <c r="J58" s="4">
        <v>43.84</v>
      </c>
      <c r="K58" s="4">
        <v>34.03</v>
      </c>
      <c r="L58" s="4">
        <v>38.25</v>
      </c>
      <c r="M58" s="4">
        <v>45.57</v>
      </c>
      <c r="N58" s="4">
        <v>49.03</v>
      </c>
      <c r="O58" s="4">
        <v>57.29</v>
      </c>
      <c r="P58" s="4">
        <v>59.41</v>
      </c>
      <c r="Q58" s="4">
        <v>50.76</v>
      </c>
      <c r="R58" s="4">
        <v>56.9</v>
      </c>
      <c r="S58" s="4">
        <v>69.209999999999994</v>
      </c>
      <c r="T58" s="4">
        <v>73.83</v>
      </c>
      <c r="U58" s="4">
        <v>84.59</v>
      </c>
      <c r="V58" s="4">
        <v>87.67</v>
      </c>
      <c r="W58" s="4">
        <v>62.29</v>
      </c>
      <c r="X58" s="4">
        <v>69.97</v>
      </c>
      <c r="Y58" s="4">
        <v>83.83</v>
      </c>
      <c r="Z58" s="4">
        <v>89.98</v>
      </c>
      <c r="AA58" s="4">
        <v>104.58</v>
      </c>
      <c r="AB58" s="4">
        <v>108.44</v>
      </c>
    </row>
    <row r="59" spans="3:28">
      <c r="C59" s="1">
        <v>61</v>
      </c>
      <c r="D59" s="1"/>
      <c r="E59" s="4">
        <v>25.89</v>
      </c>
      <c r="F59" s="4">
        <v>29.82</v>
      </c>
      <c r="G59" s="4">
        <v>35.700000000000003</v>
      </c>
      <c r="H59" s="4">
        <v>38.44</v>
      </c>
      <c r="I59" s="4">
        <v>44.72</v>
      </c>
      <c r="J59" s="4">
        <v>46.29</v>
      </c>
      <c r="K59" s="4">
        <v>34.72</v>
      </c>
      <c r="L59" s="4">
        <v>39.81</v>
      </c>
      <c r="M59" s="4">
        <v>46.88</v>
      </c>
      <c r="N59" s="4">
        <v>50.8</v>
      </c>
      <c r="O59" s="4">
        <v>60.02</v>
      </c>
      <c r="P59" s="4">
        <v>62.18</v>
      </c>
      <c r="Q59" s="4">
        <v>51.78</v>
      </c>
      <c r="R59" s="4">
        <v>59.63</v>
      </c>
      <c r="S59" s="4">
        <v>71.400000000000006</v>
      </c>
      <c r="T59" s="4">
        <v>76.88</v>
      </c>
      <c r="U59" s="4">
        <v>89.44</v>
      </c>
      <c r="V59" s="4">
        <v>92.58</v>
      </c>
      <c r="W59" s="4">
        <v>63.55</v>
      </c>
      <c r="X59" s="4">
        <v>72.959999999999994</v>
      </c>
      <c r="Y59" s="4">
        <v>86.31</v>
      </c>
      <c r="Z59" s="4">
        <v>93.35</v>
      </c>
      <c r="AA59" s="4">
        <v>109.83</v>
      </c>
      <c r="AB59" s="4">
        <v>113.76</v>
      </c>
    </row>
    <row r="60" spans="3:28">
      <c r="C60" s="1">
        <v>62</v>
      </c>
      <c r="D60" s="1"/>
      <c r="E60" s="4">
        <v>26.4</v>
      </c>
      <c r="F60" s="4">
        <v>31.2</v>
      </c>
      <c r="G60" s="4">
        <v>36.799999999999997</v>
      </c>
      <c r="H60" s="4">
        <v>40</v>
      </c>
      <c r="I60" s="4">
        <v>47.6</v>
      </c>
      <c r="J60" s="4">
        <v>49.2</v>
      </c>
      <c r="K60" s="4">
        <v>35.4</v>
      </c>
      <c r="L60" s="4">
        <v>41.4</v>
      </c>
      <c r="M60" s="4">
        <v>48.2</v>
      </c>
      <c r="N60" s="4">
        <v>52.61</v>
      </c>
      <c r="O60" s="4">
        <v>63.2</v>
      </c>
      <c r="P60" s="4">
        <v>65.400000000000006</v>
      </c>
      <c r="Q60" s="4">
        <v>52.8</v>
      </c>
      <c r="R60" s="4">
        <v>62.4</v>
      </c>
      <c r="S60" s="4">
        <v>73.59</v>
      </c>
      <c r="T60" s="4">
        <v>80.010000000000005</v>
      </c>
      <c r="U60" s="4">
        <v>95.19</v>
      </c>
      <c r="V60" s="4">
        <v>98.4</v>
      </c>
      <c r="W60" s="4">
        <v>64.8</v>
      </c>
      <c r="X60" s="4">
        <v>75.989999999999995</v>
      </c>
      <c r="Y60" s="4">
        <v>88.8</v>
      </c>
      <c r="Z60" s="4">
        <v>96.81</v>
      </c>
      <c r="AA60" s="4">
        <v>115.99</v>
      </c>
      <c r="AB60" s="4">
        <v>120</v>
      </c>
    </row>
    <row r="61" spans="3:28">
      <c r="C61" s="1">
        <v>63</v>
      </c>
      <c r="D61" s="1"/>
      <c r="E61" s="4">
        <v>27.12</v>
      </c>
      <c r="F61" s="4">
        <v>32.86</v>
      </c>
      <c r="G61" s="4">
        <v>38.21</v>
      </c>
      <c r="H61" s="4">
        <v>41.91</v>
      </c>
      <c r="I61" s="4">
        <v>50.95</v>
      </c>
      <c r="J61" s="4">
        <v>52.58</v>
      </c>
      <c r="K61" s="4">
        <v>36.36</v>
      </c>
      <c r="L61" s="4">
        <v>43.33</v>
      </c>
      <c r="M61" s="4">
        <v>49.92</v>
      </c>
      <c r="N61" s="4">
        <v>54.85</v>
      </c>
      <c r="O61" s="4">
        <v>66.97</v>
      </c>
      <c r="P61" s="4">
        <v>69.23</v>
      </c>
      <c r="Q61" s="4">
        <v>54.23</v>
      </c>
      <c r="R61" s="4">
        <v>65.73</v>
      </c>
      <c r="S61" s="4">
        <v>76.42</v>
      </c>
      <c r="T61" s="4">
        <v>83.81</v>
      </c>
      <c r="U61" s="4">
        <v>101.89</v>
      </c>
      <c r="V61" s="4">
        <v>105.17</v>
      </c>
      <c r="W61" s="4">
        <v>66.56</v>
      </c>
      <c r="X61" s="4">
        <v>79.69</v>
      </c>
      <c r="Y61" s="4">
        <v>92.03</v>
      </c>
      <c r="Z61" s="4">
        <v>101.07</v>
      </c>
      <c r="AA61" s="4">
        <v>123.25</v>
      </c>
      <c r="AB61" s="4">
        <v>127.35</v>
      </c>
    </row>
    <row r="62" spans="3:28">
      <c r="C62" s="1">
        <v>64</v>
      </c>
      <c r="D62" s="1"/>
      <c r="E62" s="4">
        <v>27.83</v>
      </c>
      <c r="F62" s="4">
        <v>34.159999999999997</v>
      </c>
      <c r="G62" s="4">
        <v>40.049999999999997</v>
      </c>
      <c r="H62" s="4">
        <v>48.07</v>
      </c>
      <c r="I62" s="4">
        <v>54.82</v>
      </c>
      <c r="J62" s="4">
        <v>56.5</v>
      </c>
      <c r="K62" s="4">
        <v>37.32</v>
      </c>
      <c r="L62" s="4">
        <v>44.9</v>
      </c>
      <c r="M62" s="4">
        <v>52.08</v>
      </c>
      <c r="N62" s="4">
        <v>61.36</v>
      </c>
      <c r="O62" s="4">
        <v>71.27</v>
      </c>
      <c r="P62" s="4">
        <v>73.58</v>
      </c>
      <c r="Q62" s="4">
        <v>55.66</v>
      </c>
      <c r="R62" s="4">
        <v>68.31</v>
      </c>
      <c r="S62" s="4">
        <v>80.11</v>
      </c>
      <c r="T62" s="4">
        <v>96.14</v>
      </c>
      <c r="U62" s="4">
        <v>109.64</v>
      </c>
      <c r="V62" s="4">
        <v>113</v>
      </c>
      <c r="W62" s="4">
        <v>68.31</v>
      </c>
      <c r="X62" s="4">
        <v>82.64</v>
      </c>
      <c r="Y62" s="4">
        <v>96.14</v>
      </c>
      <c r="Z62" s="4">
        <v>113.85</v>
      </c>
      <c r="AA62" s="4">
        <v>131.56</v>
      </c>
      <c r="AB62" s="4">
        <v>135.77000000000001</v>
      </c>
    </row>
    <row r="63" spans="3:28">
      <c r="C63" s="1">
        <v>65</v>
      </c>
      <c r="D63" s="1"/>
      <c r="E63" s="4">
        <v>28.55</v>
      </c>
      <c r="F63" s="4">
        <v>35.03</v>
      </c>
      <c r="G63" s="4">
        <v>41.08</v>
      </c>
      <c r="H63" s="4">
        <v>49.31</v>
      </c>
      <c r="I63" s="4">
        <v>58.82</v>
      </c>
      <c r="J63" s="4">
        <v>60.55</v>
      </c>
      <c r="K63" s="4">
        <v>38.28</v>
      </c>
      <c r="L63" s="4">
        <v>46.06</v>
      </c>
      <c r="M63" s="4">
        <v>53.42</v>
      </c>
      <c r="N63" s="4">
        <v>62.93</v>
      </c>
      <c r="O63" s="4">
        <v>75.69</v>
      </c>
      <c r="P63" s="4">
        <v>78.069999999999993</v>
      </c>
      <c r="Q63" s="4">
        <v>57.09</v>
      </c>
      <c r="R63" s="4">
        <v>70.069999999999993</v>
      </c>
      <c r="S63" s="4">
        <v>82.17</v>
      </c>
      <c r="T63" s="4">
        <v>98.61</v>
      </c>
      <c r="U63" s="4">
        <v>117.65</v>
      </c>
      <c r="V63" s="4">
        <v>121.09</v>
      </c>
      <c r="W63" s="4">
        <v>70.069999999999993</v>
      </c>
      <c r="X63" s="4">
        <v>84.76</v>
      </c>
      <c r="Y63" s="4">
        <v>98.61</v>
      </c>
      <c r="Z63" s="4">
        <v>116.78</v>
      </c>
      <c r="AA63" s="4">
        <v>140.13</v>
      </c>
      <c r="AB63" s="4">
        <v>144.44999999999999</v>
      </c>
    </row>
    <row r="64" spans="3:28">
      <c r="C64" s="1">
        <v>66</v>
      </c>
      <c r="D64" s="1"/>
      <c r="E64" s="4">
        <v>31.92</v>
      </c>
      <c r="F64" s="4">
        <v>35.909999999999997</v>
      </c>
      <c r="G64" s="4">
        <v>43.01</v>
      </c>
      <c r="H64" s="4">
        <v>50.54</v>
      </c>
      <c r="I64" s="4">
        <v>62.96</v>
      </c>
      <c r="J64" s="4">
        <v>64.72</v>
      </c>
      <c r="K64" s="4">
        <v>41.9</v>
      </c>
      <c r="L64" s="4">
        <v>47.21</v>
      </c>
      <c r="M64" s="4">
        <v>55.65</v>
      </c>
      <c r="N64" s="4">
        <v>64.510000000000005</v>
      </c>
      <c r="O64" s="4">
        <v>80.25</v>
      </c>
      <c r="P64" s="4">
        <v>82.68</v>
      </c>
      <c r="Q64" s="4">
        <v>63.84</v>
      </c>
      <c r="R64" s="4">
        <v>71.819999999999993</v>
      </c>
      <c r="S64" s="4">
        <v>86.01</v>
      </c>
      <c r="T64" s="4">
        <v>101.08</v>
      </c>
      <c r="U64" s="4">
        <v>125.91</v>
      </c>
      <c r="V64" s="4">
        <v>129.44999999999999</v>
      </c>
      <c r="W64" s="4">
        <v>77.14</v>
      </c>
      <c r="X64" s="4">
        <v>86.89</v>
      </c>
      <c r="Y64" s="4">
        <v>102.87</v>
      </c>
      <c r="Z64" s="4">
        <v>119.7</v>
      </c>
      <c r="AA64" s="4">
        <v>148.96</v>
      </c>
      <c r="AB64" s="4">
        <v>153.38999999999999</v>
      </c>
    </row>
    <row r="65" spans="3:28">
      <c r="C65" s="1">
        <v>67</v>
      </c>
      <c r="D65" s="1"/>
      <c r="E65" s="4">
        <v>34.520000000000003</v>
      </c>
      <c r="F65" s="4">
        <v>38.61</v>
      </c>
      <c r="G65" s="4">
        <v>44.5</v>
      </c>
      <c r="H65" s="4">
        <v>52.68</v>
      </c>
      <c r="I65" s="4">
        <v>67.67</v>
      </c>
      <c r="J65" s="4">
        <v>69.489999999999995</v>
      </c>
      <c r="K65" s="4">
        <v>44.74</v>
      </c>
      <c r="L65" s="4">
        <v>50.18</v>
      </c>
      <c r="M65" s="4">
        <v>57.45</v>
      </c>
      <c r="N65" s="4">
        <v>66.989999999999995</v>
      </c>
      <c r="O65" s="4">
        <v>85.38</v>
      </c>
      <c r="P65" s="4">
        <v>87.89</v>
      </c>
      <c r="Q65" s="4">
        <v>69.040000000000006</v>
      </c>
      <c r="R65" s="4">
        <v>77.22</v>
      </c>
      <c r="S65" s="4">
        <v>89.01</v>
      </c>
      <c r="T65" s="4">
        <v>105.36</v>
      </c>
      <c r="U65" s="4">
        <v>135.33000000000001</v>
      </c>
      <c r="V65" s="4">
        <v>138.97999999999999</v>
      </c>
      <c r="W65" s="4">
        <v>82.67</v>
      </c>
      <c r="X65" s="4">
        <v>92.65</v>
      </c>
      <c r="Y65" s="4">
        <v>106.28</v>
      </c>
      <c r="Z65" s="4">
        <v>124.43</v>
      </c>
      <c r="AA65" s="4">
        <v>158.94</v>
      </c>
      <c r="AB65" s="4">
        <v>163.5</v>
      </c>
    </row>
    <row r="66" spans="3:28">
      <c r="C66" s="1">
        <v>68</v>
      </c>
      <c r="D66" s="1"/>
      <c r="E66" s="4">
        <v>35.29</v>
      </c>
      <c r="F66" s="4">
        <v>39.75</v>
      </c>
      <c r="G66" s="4">
        <v>44.67</v>
      </c>
      <c r="H66" s="4">
        <v>52.68</v>
      </c>
      <c r="I66" s="4">
        <v>69.23</v>
      </c>
      <c r="J66" s="4">
        <v>71.02</v>
      </c>
      <c r="K66" s="4">
        <v>45.35</v>
      </c>
      <c r="L66" s="4">
        <v>51.13</v>
      </c>
      <c r="M66" s="4">
        <v>57.45</v>
      </c>
      <c r="N66" s="4">
        <v>66.989999999999995</v>
      </c>
      <c r="O66" s="4">
        <v>86.65</v>
      </c>
      <c r="P66" s="4">
        <v>89.12</v>
      </c>
      <c r="Q66" s="4">
        <v>70.58</v>
      </c>
      <c r="R66" s="4">
        <v>79.5</v>
      </c>
      <c r="S66" s="4">
        <v>89.34</v>
      </c>
      <c r="T66" s="4">
        <v>105.36</v>
      </c>
      <c r="U66" s="4">
        <v>138.46</v>
      </c>
      <c r="V66" s="4">
        <v>142.04</v>
      </c>
      <c r="W66" s="4">
        <v>83.98</v>
      </c>
      <c r="X66" s="4">
        <v>94.68</v>
      </c>
      <c r="Y66" s="4">
        <v>106.32</v>
      </c>
      <c r="Z66" s="4">
        <v>124.43</v>
      </c>
      <c r="AA66" s="4">
        <v>161.68</v>
      </c>
      <c r="AB66" s="4">
        <v>166.16</v>
      </c>
    </row>
    <row r="67" spans="3:28">
      <c r="C67" s="1">
        <v>69</v>
      </c>
      <c r="D67" s="1"/>
      <c r="E67" s="4">
        <v>36.020000000000003</v>
      </c>
      <c r="F67" s="4">
        <v>40.840000000000003</v>
      </c>
      <c r="G67" s="4">
        <v>44.8</v>
      </c>
      <c r="H67" s="4">
        <v>52.68</v>
      </c>
      <c r="I67" s="4">
        <v>70.7</v>
      </c>
      <c r="J67" s="4">
        <v>72.459999999999994</v>
      </c>
      <c r="K67" s="4">
        <v>45.9</v>
      </c>
      <c r="L67" s="4">
        <v>52.04</v>
      </c>
      <c r="M67" s="4">
        <v>57.45</v>
      </c>
      <c r="N67" s="4">
        <v>66.989999999999995</v>
      </c>
      <c r="O67" s="4">
        <v>87.83</v>
      </c>
      <c r="P67" s="4">
        <v>90.25</v>
      </c>
      <c r="Q67" s="4">
        <v>72.03</v>
      </c>
      <c r="R67" s="4">
        <v>81.69</v>
      </c>
      <c r="S67" s="4">
        <v>89.59</v>
      </c>
      <c r="T67" s="4">
        <v>105.36</v>
      </c>
      <c r="U67" s="4">
        <v>141.4</v>
      </c>
      <c r="V67" s="4">
        <v>144.93</v>
      </c>
      <c r="W67" s="4">
        <v>85.21</v>
      </c>
      <c r="X67" s="4">
        <v>96.61</v>
      </c>
      <c r="Y67" s="4">
        <v>106.32</v>
      </c>
      <c r="Z67" s="4">
        <v>124.43</v>
      </c>
      <c r="AA67" s="4">
        <v>164.23</v>
      </c>
      <c r="AB67" s="4">
        <v>168.64</v>
      </c>
    </row>
    <row r="68" spans="3:28">
      <c r="C68" s="1">
        <v>70</v>
      </c>
      <c r="D68" s="1"/>
      <c r="E68" s="4">
        <v>37.119999999999997</v>
      </c>
      <c r="F68" s="4">
        <v>41.88</v>
      </c>
      <c r="G68" s="4">
        <v>44.89</v>
      </c>
      <c r="H68" s="4">
        <v>53.1</v>
      </c>
      <c r="I68" s="4">
        <v>71.66</v>
      </c>
      <c r="J68" s="4">
        <v>73.38</v>
      </c>
      <c r="K68" s="4">
        <v>46.84</v>
      </c>
      <c r="L68" s="4">
        <v>52.88</v>
      </c>
      <c r="M68" s="4">
        <v>57.45</v>
      </c>
      <c r="N68" s="4">
        <v>66.989999999999995</v>
      </c>
      <c r="O68" s="4">
        <v>88.5</v>
      </c>
      <c r="P68" s="4">
        <v>90.87</v>
      </c>
      <c r="Q68" s="4">
        <v>74.239999999999995</v>
      </c>
      <c r="R68" s="4">
        <v>83.75</v>
      </c>
      <c r="S68" s="4">
        <v>89.78</v>
      </c>
      <c r="T68" s="4">
        <v>106.19</v>
      </c>
      <c r="U68" s="4">
        <v>143.32</v>
      </c>
      <c r="V68" s="4">
        <v>146.76</v>
      </c>
      <c r="W68" s="4">
        <v>87.19</v>
      </c>
      <c r="X68" s="4">
        <v>98.42</v>
      </c>
      <c r="Y68" s="4">
        <v>106.32</v>
      </c>
      <c r="Z68" s="4">
        <v>124.43</v>
      </c>
      <c r="AA68" s="4">
        <v>165.76</v>
      </c>
      <c r="AB68" s="4">
        <v>170.07</v>
      </c>
    </row>
    <row r="69" spans="3:28">
      <c r="C69" s="1">
        <v>71</v>
      </c>
      <c r="D69" s="1"/>
      <c r="E69" s="4">
        <v>38.18</v>
      </c>
      <c r="F69" s="4">
        <v>42.84</v>
      </c>
      <c r="G69" s="4">
        <v>47.93</v>
      </c>
      <c r="H69" s="4">
        <v>53.1</v>
      </c>
      <c r="I69" s="4">
        <v>71.69</v>
      </c>
      <c r="J69" s="4">
        <v>73.38</v>
      </c>
      <c r="K69" s="4">
        <v>47.72</v>
      </c>
      <c r="L69" s="4">
        <v>53.65</v>
      </c>
      <c r="M69" s="4">
        <v>60.02</v>
      </c>
      <c r="N69" s="4">
        <v>66.989999999999995</v>
      </c>
      <c r="O69" s="4">
        <v>88.5</v>
      </c>
      <c r="P69" s="4">
        <v>90.87</v>
      </c>
      <c r="Q69" s="4">
        <v>76.349999999999994</v>
      </c>
      <c r="R69" s="4">
        <v>85.67</v>
      </c>
      <c r="S69" s="4">
        <v>95.85</v>
      </c>
      <c r="T69" s="4">
        <v>106.19</v>
      </c>
      <c r="U69" s="4">
        <v>143.38</v>
      </c>
      <c r="V69" s="4">
        <v>146.76</v>
      </c>
      <c r="W69" s="4">
        <v>89.08</v>
      </c>
      <c r="X69" s="4">
        <v>100.09</v>
      </c>
      <c r="Y69" s="4">
        <v>111.98</v>
      </c>
      <c r="Z69" s="4">
        <v>124.43</v>
      </c>
      <c r="AA69" s="4">
        <v>165.76</v>
      </c>
      <c r="AB69" s="4">
        <v>170.07</v>
      </c>
    </row>
    <row r="70" spans="3:28">
      <c r="C70" s="1">
        <v>72</v>
      </c>
      <c r="D70" s="1"/>
      <c r="E70" s="4">
        <v>38.75</v>
      </c>
      <c r="F70" s="4">
        <v>43.33</v>
      </c>
      <c r="G70" s="4">
        <v>48.75</v>
      </c>
      <c r="H70" s="4">
        <v>53.75</v>
      </c>
      <c r="I70" s="4">
        <v>71.69</v>
      </c>
      <c r="J70" s="4">
        <v>73.38</v>
      </c>
      <c r="K70" s="4">
        <v>48.13</v>
      </c>
      <c r="L70" s="4">
        <v>53.95</v>
      </c>
      <c r="M70" s="4">
        <v>60.63</v>
      </c>
      <c r="N70" s="4">
        <v>66.989999999999995</v>
      </c>
      <c r="O70" s="4">
        <v>88.5</v>
      </c>
      <c r="P70" s="4">
        <v>90.87</v>
      </c>
      <c r="Q70" s="4">
        <v>77.5</v>
      </c>
      <c r="R70" s="4">
        <v>86.66</v>
      </c>
      <c r="S70" s="4">
        <v>97.5</v>
      </c>
      <c r="T70" s="4">
        <v>107.5</v>
      </c>
      <c r="U70" s="4">
        <v>143.38</v>
      </c>
      <c r="V70" s="4">
        <v>146.76</v>
      </c>
      <c r="W70" s="4">
        <v>90</v>
      </c>
      <c r="X70" s="4">
        <v>100.82</v>
      </c>
      <c r="Y70" s="4">
        <v>113.34</v>
      </c>
      <c r="Z70" s="4">
        <v>125</v>
      </c>
      <c r="AA70" s="4">
        <v>165.76</v>
      </c>
      <c r="AB70" s="4">
        <v>170.07</v>
      </c>
    </row>
    <row r="71" spans="3:28">
      <c r="C71" s="1">
        <v>73</v>
      </c>
      <c r="D71" s="1"/>
      <c r="E71" s="4">
        <v>40</v>
      </c>
      <c r="F71" s="4">
        <v>45</v>
      </c>
      <c r="G71" s="4">
        <v>50.42</v>
      </c>
      <c r="H71" s="4">
        <v>56.25</v>
      </c>
      <c r="I71" s="4">
        <v>73.33</v>
      </c>
      <c r="J71" s="4">
        <v>75</v>
      </c>
      <c r="K71" s="4">
        <v>49.38</v>
      </c>
      <c r="L71" s="4">
        <v>55.62</v>
      </c>
      <c r="M71" s="4">
        <v>62.3</v>
      </c>
      <c r="N71" s="4">
        <v>69.38</v>
      </c>
      <c r="O71" s="4">
        <v>89.58</v>
      </c>
      <c r="P71" s="4">
        <v>91.88</v>
      </c>
      <c r="Q71" s="4">
        <v>80</v>
      </c>
      <c r="R71" s="4">
        <v>90</v>
      </c>
      <c r="S71" s="4">
        <v>100.84</v>
      </c>
      <c r="T71" s="4">
        <v>112.5</v>
      </c>
      <c r="U71" s="4">
        <v>146.66</v>
      </c>
      <c r="V71" s="4">
        <v>150</v>
      </c>
      <c r="W71" s="4">
        <v>92.5</v>
      </c>
      <c r="X71" s="4">
        <v>104.16</v>
      </c>
      <c r="Y71" s="4">
        <v>116.68</v>
      </c>
      <c r="Z71" s="4">
        <v>130</v>
      </c>
      <c r="AA71" s="4">
        <v>168.32</v>
      </c>
      <c r="AB71" s="4">
        <v>172.5</v>
      </c>
    </row>
    <row r="72" spans="3:28">
      <c r="C72" s="1">
        <v>74</v>
      </c>
      <c r="D72" s="1"/>
      <c r="E72" s="4">
        <v>42.08</v>
      </c>
      <c r="F72" s="4">
        <v>47.5</v>
      </c>
      <c r="G72" s="4">
        <v>52.92</v>
      </c>
      <c r="H72" s="4">
        <v>58.33</v>
      </c>
      <c r="I72" s="4">
        <v>76.25</v>
      </c>
      <c r="J72" s="4">
        <v>77.92</v>
      </c>
      <c r="K72" s="4">
        <v>51.46</v>
      </c>
      <c r="L72" s="4">
        <v>58.12</v>
      </c>
      <c r="M72" s="4">
        <v>64.8</v>
      </c>
      <c r="N72" s="4">
        <v>71.459999999999994</v>
      </c>
      <c r="O72" s="4">
        <v>92.5</v>
      </c>
      <c r="P72" s="4">
        <v>94.8</v>
      </c>
      <c r="Q72" s="4">
        <v>84.16</v>
      </c>
      <c r="R72" s="4">
        <v>95</v>
      </c>
      <c r="S72" s="4">
        <v>105.84</v>
      </c>
      <c r="T72" s="4">
        <v>116.66</v>
      </c>
      <c r="U72" s="4">
        <v>152.5</v>
      </c>
      <c r="V72" s="4">
        <v>155.84</v>
      </c>
      <c r="W72" s="4">
        <v>96.66</v>
      </c>
      <c r="X72" s="4">
        <v>109.16</v>
      </c>
      <c r="Y72" s="4">
        <v>121.68</v>
      </c>
      <c r="Z72" s="4">
        <v>134.16</v>
      </c>
      <c r="AA72" s="4">
        <v>174.16</v>
      </c>
      <c r="AB72" s="4">
        <v>178.34</v>
      </c>
    </row>
    <row r="73" spans="3:28">
      <c r="C73" s="1">
        <v>75</v>
      </c>
      <c r="D73" s="1"/>
      <c r="E73" s="4">
        <v>44.17</v>
      </c>
      <c r="F73" s="4">
        <v>49.58</v>
      </c>
      <c r="G73" s="4">
        <v>55.42</v>
      </c>
      <c r="H73" s="4">
        <v>62.08</v>
      </c>
      <c r="I73" s="4">
        <v>79.17</v>
      </c>
      <c r="J73" s="4">
        <v>80.83</v>
      </c>
      <c r="K73" s="4">
        <v>53.55</v>
      </c>
      <c r="L73" s="4">
        <v>60.2</v>
      </c>
      <c r="M73" s="4">
        <v>67.3</v>
      </c>
      <c r="N73" s="4">
        <v>75.209999999999994</v>
      </c>
      <c r="O73" s="4">
        <v>95.42</v>
      </c>
      <c r="P73" s="4">
        <v>97.71</v>
      </c>
      <c r="Q73" s="4">
        <v>88.34</v>
      </c>
      <c r="R73" s="4">
        <v>99.16</v>
      </c>
      <c r="S73" s="4">
        <v>110.84</v>
      </c>
      <c r="T73" s="4">
        <v>124.16</v>
      </c>
      <c r="U73" s="4">
        <v>158.34</v>
      </c>
      <c r="V73" s="4">
        <v>161.66</v>
      </c>
      <c r="W73" s="4">
        <v>100.84</v>
      </c>
      <c r="X73" s="4">
        <v>113.32</v>
      </c>
      <c r="Y73" s="4">
        <v>126.68</v>
      </c>
      <c r="Z73" s="4">
        <v>141.66</v>
      </c>
      <c r="AA73" s="4">
        <v>180</v>
      </c>
      <c r="AB73" s="4">
        <v>184.16</v>
      </c>
    </row>
    <row r="74" spans="3:28">
      <c r="C74" s="1">
        <v>76</v>
      </c>
      <c r="D74" s="1"/>
      <c r="E74" s="4">
        <v>45.83</v>
      </c>
      <c r="F74" s="4">
        <v>51.67</v>
      </c>
      <c r="G74" s="4">
        <v>57.5</v>
      </c>
      <c r="H74" s="4">
        <v>64.58</v>
      </c>
      <c r="I74" s="4">
        <v>82.5</v>
      </c>
      <c r="J74" s="4">
        <v>84.17</v>
      </c>
      <c r="K74" s="4">
        <v>55.21</v>
      </c>
      <c r="L74" s="4">
        <v>62.29</v>
      </c>
      <c r="M74" s="4">
        <v>69.38</v>
      </c>
      <c r="N74" s="4">
        <v>77.709999999999994</v>
      </c>
      <c r="O74" s="4">
        <v>98.75</v>
      </c>
      <c r="P74" s="4">
        <v>101.05</v>
      </c>
      <c r="Q74" s="4">
        <v>91.66</v>
      </c>
      <c r="R74" s="4">
        <v>103.34</v>
      </c>
      <c r="S74" s="4">
        <v>115</v>
      </c>
      <c r="T74" s="4">
        <v>129.16</v>
      </c>
      <c r="U74" s="4">
        <v>165</v>
      </c>
      <c r="V74" s="4">
        <v>168.34</v>
      </c>
      <c r="W74" s="4">
        <v>104.16</v>
      </c>
      <c r="X74" s="4">
        <v>117.5</v>
      </c>
      <c r="Y74" s="4">
        <v>130.84</v>
      </c>
      <c r="Z74" s="4">
        <v>146.66</v>
      </c>
      <c r="AA74" s="4">
        <v>186.66</v>
      </c>
      <c r="AB74" s="4">
        <v>190.84</v>
      </c>
    </row>
    <row r="75" spans="3:28">
      <c r="C75" s="1">
        <v>77</v>
      </c>
      <c r="D75" s="1"/>
      <c r="E75" s="4">
        <v>47.92</v>
      </c>
      <c r="F75" s="4">
        <v>54.17</v>
      </c>
      <c r="G75" s="4">
        <v>60</v>
      </c>
      <c r="H75" s="4">
        <v>67.92</v>
      </c>
      <c r="I75" s="4">
        <v>85.83</v>
      </c>
      <c r="J75" s="4">
        <v>87.5</v>
      </c>
      <c r="K75" s="4">
        <v>57.3</v>
      </c>
      <c r="L75" s="4">
        <v>64.790000000000006</v>
      </c>
      <c r="M75" s="4">
        <v>71.88</v>
      </c>
      <c r="N75" s="4">
        <v>81.05</v>
      </c>
      <c r="O75" s="4">
        <v>102.08</v>
      </c>
      <c r="P75" s="4">
        <v>104.38</v>
      </c>
      <c r="Q75" s="4">
        <v>95.84</v>
      </c>
      <c r="R75" s="4">
        <v>108.34</v>
      </c>
      <c r="S75" s="4">
        <v>120</v>
      </c>
      <c r="T75" s="4">
        <v>135.84</v>
      </c>
      <c r="U75" s="4">
        <v>171.66</v>
      </c>
      <c r="V75" s="4">
        <v>175</v>
      </c>
      <c r="W75" s="4">
        <v>108.34</v>
      </c>
      <c r="X75" s="4">
        <v>122.5</v>
      </c>
      <c r="Y75" s="4">
        <v>135.84</v>
      </c>
      <c r="Z75" s="4">
        <v>153.34</v>
      </c>
      <c r="AA75" s="4">
        <v>193.32</v>
      </c>
      <c r="AB75" s="4">
        <v>197.5</v>
      </c>
    </row>
    <row r="76" spans="3:28">
      <c r="C76" s="1">
        <v>78</v>
      </c>
      <c r="D76" s="1"/>
      <c r="E76" s="4">
        <v>50</v>
      </c>
      <c r="F76" s="4">
        <v>56.25</v>
      </c>
      <c r="G76" s="4">
        <v>62.5</v>
      </c>
      <c r="H76" s="4">
        <v>70.83</v>
      </c>
      <c r="I76" s="4">
        <v>89.58</v>
      </c>
      <c r="J76" s="4">
        <v>91.25</v>
      </c>
      <c r="K76" s="4">
        <v>59.38</v>
      </c>
      <c r="L76" s="4">
        <v>66.87</v>
      </c>
      <c r="M76" s="4">
        <v>74.38</v>
      </c>
      <c r="N76" s="4">
        <v>83.96</v>
      </c>
      <c r="O76" s="4">
        <v>105.83</v>
      </c>
      <c r="P76" s="4">
        <v>108.13</v>
      </c>
      <c r="Q76" s="4">
        <v>100</v>
      </c>
      <c r="R76" s="4">
        <v>112.5</v>
      </c>
      <c r="S76" s="4">
        <v>125</v>
      </c>
      <c r="T76" s="4">
        <v>141.66</v>
      </c>
      <c r="U76" s="4">
        <v>179.16</v>
      </c>
      <c r="V76" s="4">
        <v>182.5</v>
      </c>
      <c r="W76" s="4">
        <v>112.5</v>
      </c>
      <c r="X76" s="4">
        <v>126.66</v>
      </c>
      <c r="Y76" s="4">
        <v>140.84</v>
      </c>
      <c r="Z76" s="4">
        <v>159.16</v>
      </c>
      <c r="AA76" s="4">
        <v>200.82</v>
      </c>
      <c r="AB76" s="4">
        <v>205</v>
      </c>
    </row>
    <row r="77" spans="3:28">
      <c r="C77" s="1">
        <v>79</v>
      </c>
      <c r="D77" s="1"/>
      <c r="E77" s="4">
        <v>52.08</v>
      </c>
      <c r="F77" s="4">
        <v>58.33</v>
      </c>
      <c r="G77" s="4">
        <v>65</v>
      </c>
      <c r="H77" s="4">
        <v>73.33</v>
      </c>
      <c r="I77" s="4">
        <v>93.75</v>
      </c>
      <c r="J77" s="4">
        <v>95.42</v>
      </c>
      <c r="K77" s="4">
        <v>61.46</v>
      </c>
      <c r="L77" s="4">
        <v>68.95</v>
      </c>
      <c r="M77" s="4">
        <v>76.88</v>
      </c>
      <c r="N77" s="4">
        <v>86.46</v>
      </c>
      <c r="O77" s="4">
        <v>110</v>
      </c>
      <c r="P77" s="4">
        <v>112.3</v>
      </c>
      <c r="Q77" s="4">
        <v>104.16</v>
      </c>
      <c r="R77" s="4">
        <v>116.66</v>
      </c>
      <c r="S77" s="4">
        <v>130</v>
      </c>
      <c r="T77" s="4">
        <v>146.66</v>
      </c>
      <c r="U77" s="4">
        <v>187.5</v>
      </c>
      <c r="V77" s="4">
        <v>190.84</v>
      </c>
      <c r="W77" s="4">
        <v>116.66</v>
      </c>
      <c r="X77" s="4">
        <v>130.82</v>
      </c>
      <c r="Y77" s="4">
        <v>145.84</v>
      </c>
      <c r="Z77" s="4">
        <v>164.16</v>
      </c>
      <c r="AA77" s="4">
        <v>209.16</v>
      </c>
      <c r="AB77" s="4">
        <v>213.34</v>
      </c>
    </row>
    <row r="78" spans="3:28">
      <c r="C78" s="1">
        <v>80</v>
      </c>
      <c r="D78" s="1"/>
      <c r="E78" s="4">
        <v>54.17</v>
      </c>
      <c r="F78" s="4">
        <v>61.25</v>
      </c>
      <c r="G78" s="4">
        <v>67.92</v>
      </c>
      <c r="H78" s="4">
        <v>76.25</v>
      </c>
      <c r="I78" s="4">
        <v>97.92</v>
      </c>
      <c r="J78" s="4">
        <v>99.58</v>
      </c>
      <c r="K78" s="4">
        <v>63.55</v>
      </c>
      <c r="L78" s="4">
        <v>71.87</v>
      </c>
      <c r="M78" s="4">
        <v>79.8</v>
      </c>
      <c r="N78" s="4">
        <v>89.38</v>
      </c>
      <c r="O78" s="4">
        <v>114.17</v>
      </c>
      <c r="P78" s="4">
        <v>116.46</v>
      </c>
      <c r="Q78" s="4">
        <v>108.34</v>
      </c>
      <c r="R78" s="4">
        <v>122.5</v>
      </c>
      <c r="S78" s="4">
        <v>135.84</v>
      </c>
      <c r="T78" s="4">
        <v>152.5</v>
      </c>
      <c r="U78" s="4">
        <v>195.84</v>
      </c>
      <c r="V78" s="4">
        <v>199.16</v>
      </c>
      <c r="W78" s="4">
        <v>120.84</v>
      </c>
      <c r="X78" s="4">
        <v>136.66</v>
      </c>
      <c r="Y78" s="4">
        <v>151.68</v>
      </c>
      <c r="Z78" s="4">
        <v>170</v>
      </c>
      <c r="AA78" s="4">
        <v>217.5</v>
      </c>
      <c r="AB78" s="4">
        <v>221.66</v>
      </c>
    </row>
    <row r="79" spans="3:28">
      <c r="C79" s="1">
        <v>81</v>
      </c>
      <c r="D79" s="1"/>
      <c r="E79" s="4">
        <v>56.67</v>
      </c>
      <c r="F79" s="4">
        <v>63.75</v>
      </c>
      <c r="G79" s="4">
        <v>70.83</v>
      </c>
      <c r="H79" s="4">
        <v>79.17</v>
      </c>
      <c r="I79" s="4">
        <v>102.08</v>
      </c>
      <c r="J79" s="4">
        <v>103.75</v>
      </c>
      <c r="K79" s="4">
        <v>66.05</v>
      </c>
      <c r="L79" s="4">
        <v>74.37</v>
      </c>
      <c r="M79" s="4">
        <v>82.71</v>
      </c>
      <c r="N79" s="4">
        <v>92.3</v>
      </c>
      <c r="O79" s="4">
        <v>118.33</v>
      </c>
      <c r="P79" s="4">
        <v>120.63</v>
      </c>
      <c r="Q79" s="4">
        <v>113.34</v>
      </c>
      <c r="R79" s="4">
        <v>127.5</v>
      </c>
      <c r="S79" s="4">
        <v>141.66</v>
      </c>
      <c r="T79" s="4">
        <v>158.34</v>
      </c>
      <c r="U79" s="4">
        <v>204.16</v>
      </c>
      <c r="V79" s="4">
        <v>207.5</v>
      </c>
      <c r="W79" s="4">
        <v>125.84</v>
      </c>
      <c r="X79" s="4">
        <v>141.66</v>
      </c>
      <c r="Y79" s="4">
        <v>157.5</v>
      </c>
      <c r="Z79" s="4">
        <v>175.84</v>
      </c>
      <c r="AA79" s="4">
        <v>225.82</v>
      </c>
      <c r="AB79" s="4">
        <v>230</v>
      </c>
    </row>
    <row r="80" spans="3:28">
      <c r="C80" s="1">
        <v>82</v>
      </c>
      <c r="D80" s="1"/>
      <c r="E80" s="4">
        <v>59.17</v>
      </c>
      <c r="F80" s="4">
        <v>66.67</v>
      </c>
      <c r="G80" s="4">
        <v>73.75</v>
      </c>
      <c r="H80" s="4">
        <v>82.5</v>
      </c>
      <c r="I80" s="4">
        <v>106.25</v>
      </c>
      <c r="J80" s="4">
        <v>107.92</v>
      </c>
      <c r="K80" s="4">
        <v>68.55</v>
      </c>
      <c r="L80" s="4">
        <v>77.290000000000006</v>
      </c>
      <c r="M80" s="4">
        <v>85.63</v>
      </c>
      <c r="N80" s="4">
        <v>95.63</v>
      </c>
      <c r="O80" s="4">
        <v>122.5</v>
      </c>
      <c r="P80" s="4">
        <v>124.8</v>
      </c>
      <c r="Q80" s="4">
        <v>118.34</v>
      </c>
      <c r="R80" s="4">
        <v>133.34</v>
      </c>
      <c r="S80" s="4">
        <v>147.5</v>
      </c>
      <c r="T80" s="4">
        <v>165</v>
      </c>
      <c r="U80" s="4">
        <v>212.5</v>
      </c>
      <c r="V80" s="4">
        <v>215.84</v>
      </c>
      <c r="W80" s="4">
        <v>130.84</v>
      </c>
      <c r="X80" s="4">
        <v>147.5</v>
      </c>
      <c r="Y80" s="4">
        <v>163.34</v>
      </c>
      <c r="Z80" s="4">
        <v>182.5</v>
      </c>
      <c r="AA80" s="4">
        <v>234.16</v>
      </c>
      <c r="AB80" s="4">
        <v>238.34</v>
      </c>
    </row>
    <row r="81" spans="3:28">
      <c r="C81" s="1">
        <v>83</v>
      </c>
      <c r="D81" s="1"/>
      <c r="E81" s="4">
        <v>61.25</v>
      </c>
      <c r="F81" s="4">
        <v>68.75</v>
      </c>
      <c r="G81" s="4">
        <v>76.67</v>
      </c>
      <c r="H81" s="4">
        <v>85.42</v>
      </c>
      <c r="I81" s="4">
        <v>110</v>
      </c>
      <c r="J81" s="4">
        <v>111.67</v>
      </c>
      <c r="K81" s="4">
        <v>70.63</v>
      </c>
      <c r="L81" s="4">
        <v>79.37</v>
      </c>
      <c r="M81" s="4">
        <v>88.55</v>
      </c>
      <c r="N81" s="4">
        <v>98.55</v>
      </c>
      <c r="O81" s="4">
        <v>126.25</v>
      </c>
      <c r="P81" s="4">
        <v>128.55000000000001</v>
      </c>
      <c r="Q81" s="4">
        <v>122.5</v>
      </c>
      <c r="R81" s="4">
        <v>137.5</v>
      </c>
      <c r="S81" s="4">
        <v>153.34</v>
      </c>
      <c r="T81" s="4">
        <v>170.84</v>
      </c>
      <c r="U81" s="4">
        <v>220</v>
      </c>
      <c r="V81" s="4">
        <v>223.34</v>
      </c>
      <c r="W81" s="4">
        <v>135</v>
      </c>
      <c r="X81" s="4">
        <v>151.66</v>
      </c>
      <c r="Y81" s="4">
        <v>169.18</v>
      </c>
      <c r="Z81" s="4">
        <v>188.34</v>
      </c>
      <c r="AA81" s="4">
        <v>241.66</v>
      </c>
      <c r="AB81" s="4">
        <v>245.84</v>
      </c>
    </row>
    <row r="82" spans="3:28">
      <c r="C82" s="1">
        <v>84</v>
      </c>
      <c r="D82" s="1"/>
      <c r="E82" s="4">
        <v>63.33</v>
      </c>
      <c r="F82" s="4">
        <v>71.25</v>
      </c>
      <c r="G82" s="4">
        <v>79.58</v>
      </c>
      <c r="H82" s="4">
        <v>88.33</v>
      </c>
      <c r="I82" s="4">
        <v>114.17</v>
      </c>
      <c r="J82" s="4">
        <v>115.83</v>
      </c>
      <c r="K82" s="4">
        <v>72.709999999999994</v>
      </c>
      <c r="L82" s="4">
        <v>81.87</v>
      </c>
      <c r="M82" s="4">
        <v>91.46</v>
      </c>
      <c r="N82" s="4">
        <v>101.46</v>
      </c>
      <c r="O82" s="4">
        <v>130.41999999999999</v>
      </c>
      <c r="P82" s="4">
        <v>132.71</v>
      </c>
      <c r="Q82" s="4">
        <v>126.66</v>
      </c>
      <c r="R82" s="4">
        <v>142.5</v>
      </c>
      <c r="S82" s="4">
        <v>159.16</v>
      </c>
      <c r="T82" s="4">
        <v>176.66</v>
      </c>
      <c r="U82" s="4">
        <v>228.34</v>
      </c>
      <c r="V82" s="4">
        <v>231.66</v>
      </c>
      <c r="W82" s="4">
        <v>139.16</v>
      </c>
      <c r="X82" s="4">
        <v>156.66</v>
      </c>
      <c r="Y82" s="4">
        <v>175</v>
      </c>
      <c r="Z82" s="4">
        <v>194.16</v>
      </c>
      <c r="AA82" s="4">
        <v>250</v>
      </c>
      <c r="AB82" s="4">
        <v>254.16</v>
      </c>
    </row>
    <row r="83" spans="3:28">
      <c r="C83" s="1">
        <v>85</v>
      </c>
      <c r="D83" s="1"/>
      <c r="E83" s="4">
        <v>65.42</v>
      </c>
      <c r="F83" s="4">
        <v>73.75</v>
      </c>
      <c r="G83" s="4">
        <v>82.5</v>
      </c>
      <c r="H83" s="4">
        <v>91.67</v>
      </c>
      <c r="I83" s="4">
        <v>118.33</v>
      </c>
      <c r="J83" s="4">
        <v>120</v>
      </c>
      <c r="K83" s="4">
        <v>74.8</v>
      </c>
      <c r="L83" s="4">
        <v>84.37</v>
      </c>
      <c r="M83" s="4">
        <v>94.38</v>
      </c>
      <c r="N83" s="4">
        <v>104.8</v>
      </c>
      <c r="O83" s="4">
        <v>134.58000000000001</v>
      </c>
      <c r="P83" s="4">
        <v>136.88</v>
      </c>
      <c r="Q83" s="4">
        <v>130.84</v>
      </c>
      <c r="R83" s="4">
        <v>147.5</v>
      </c>
      <c r="S83" s="4">
        <v>165</v>
      </c>
      <c r="T83" s="4">
        <v>183.34</v>
      </c>
      <c r="U83" s="4">
        <v>236.66</v>
      </c>
      <c r="V83" s="4">
        <v>240</v>
      </c>
      <c r="W83" s="4">
        <v>143.34</v>
      </c>
      <c r="X83" s="4">
        <v>161.66</v>
      </c>
      <c r="Y83" s="4">
        <v>180.84</v>
      </c>
      <c r="Z83" s="4">
        <v>200.84</v>
      </c>
      <c r="AA83" s="4">
        <v>258.32</v>
      </c>
      <c r="AB83" s="4">
        <v>262.5</v>
      </c>
    </row>
    <row r="84" spans="3:28">
      <c r="C84" s="1">
        <v>86</v>
      </c>
      <c r="D84" s="1"/>
      <c r="E84" s="4">
        <v>67.5</v>
      </c>
      <c r="F84" s="4">
        <v>75.83</v>
      </c>
      <c r="G84" s="4">
        <v>85.42</v>
      </c>
      <c r="H84" s="4">
        <v>94.58</v>
      </c>
      <c r="I84" s="4">
        <v>122.5</v>
      </c>
      <c r="J84" s="4">
        <v>124.17</v>
      </c>
      <c r="K84" s="4">
        <v>76.88</v>
      </c>
      <c r="L84" s="4">
        <v>86.45</v>
      </c>
      <c r="M84" s="4">
        <v>97.3</v>
      </c>
      <c r="N84" s="4">
        <v>107.71</v>
      </c>
      <c r="O84" s="4">
        <v>138.75</v>
      </c>
      <c r="P84" s="4">
        <v>141.05000000000001</v>
      </c>
      <c r="Q84" s="4">
        <v>135</v>
      </c>
      <c r="R84" s="4">
        <v>151.66</v>
      </c>
      <c r="S84" s="4">
        <v>170.84</v>
      </c>
      <c r="T84" s="4">
        <v>189.16</v>
      </c>
      <c r="U84" s="4">
        <v>245</v>
      </c>
      <c r="V84" s="4">
        <v>248.34</v>
      </c>
      <c r="W84" s="4">
        <v>147.5</v>
      </c>
      <c r="X84" s="4">
        <v>165.82</v>
      </c>
      <c r="Y84" s="4">
        <v>186.68</v>
      </c>
      <c r="Z84" s="4">
        <v>206.66</v>
      </c>
      <c r="AA84" s="4">
        <v>266.66000000000003</v>
      </c>
      <c r="AB84" s="4">
        <v>270.83999999999997</v>
      </c>
    </row>
    <row r="85" spans="3:28">
      <c r="C85" s="1">
        <v>87</v>
      </c>
      <c r="D85" s="1"/>
      <c r="E85" s="4">
        <v>69.17</v>
      </c>
      <c r="F85" s="4">
        <v>78.33</v>
      </c>
      <c r="G85" s="4">
        <v>87.5</v>
      </c>
      <c r="H85" s="4">
        <v>97.5</v>
      </c>
      <c r="I85" s="4">
        <v>126.67</v>
      </c>
      <c r="J85" s="4">
        <v>128.33000000000001</v>
      </c>
      <c r="K85" s="4">
        <v>78.55</v>
      </c>
      <c r="L85" s="4">
        <v>88.95</v>
      </c>
      <c r="M85" s="4">
        <v>99.38</v>
      </c>
      <c r="N85" s="4">
        <v>110.63</v>
      </c>
      <c r="O85" s="4">
        <v>142.91999999999999</v>
      </c>
      <c r="P85" s="4">
        <v>145.21</v>
      </c>
      <c r="Q85" s="4">
        <v>138.34</v>
      </c>
      <c r="R85" s="4">
        <v>156.66</v>
      </c>
      <c r="S85" s="4">
        <v>175</v>
      </c>
      <c r="T85" s="4">
        <v>195</v>
      </c>
      <c r="U85" s="4">
        <v>253.34</v>
      </c>
      <c r="V85" s="4">
        <v>256.66000000000003</v>
      </c>
      <c r="W85" s="4">
        <v>150.84</v>
      </c>
      <c r="X85" s="4">
        <v>170.82</v>
      </c>
      <c r="Y85" s="4">
        <v>190.84</v>
      </c>
      <c r="Z85" s="4">
        <v>212.5</v>
      </c>
      <c r="AA85" s="4">
        <v>275</v>
      </c>
      <c r="AB85" s="4">
        <v>279.16000000000003</v>
      </c>
    </row>
    <row r="86" spans="3:28">
      <c r="C86" s="1">
        <v>88</v>
      </c>
      <c r="D86" s="1"/>
      <c r="E86" s="4">
        <v>69.58</v>
      </c>
      <c r="F86" s="4">
        <v>79.17</v>
      </c>
      <c r="G86" s="4">
        <v>88.33</v>
      </c>
      <c r="H86" s="4">
        <v>98.33</v>
      </c>
      <c r="I86" s="4">
        <v>130.83000000000001</v>
      </c>
      <c r="J86" s="4">
        <v>132.5</v>
      </c>
      <c r="K86" s="4">
        <v>78.959999999999994</v>
      </c>
      <c r="L86" s="4">
        <v>89.79</v>
      </c>
      <c r="M86" s="4">
        <v>100.21</v>
      </c>
      <c r="N86" s="4">
        <v>111.46</v>
      </c>
      <c r="O86" s="4">
        <v>147.08000000000001</v>
      </c>
      <c r="P86" s="4">
        <v>149.38</v>
      </c>
      <c r="Q86" s="4">
        <v>139.16</v>
      </c>
      <c r="R86" s="4">
        <v>158.34</v>
      </c>
      <c r="S86" s="4">
        <v>176.66</v>
      </c>
      <c r="T86" s="4">
        <v>196.66</v>
      </c>
      <c r="U86" s="4">
        <v>261.66000000000003</v>
      </c>
      <c r="V86" s="4">
        <v>265</v>
      </c>
      <c r="W86" s="4">
        <v>151.66</v>
      </c>
      <c r="X86" s="4">
        <v>172.5</v>
      </c>
      <c r="Y86" s="4">
        <v>192.5</v>
      </c>
      <c r="Z86" s="4">
        <v>214.16</v>
      </c>
      <c r="AA86" s="4">
        <v>283.32</v>
      </c>
      <c r="AB86" s="4">
        <v>287.5</v>
      </c>
    </row>
    <row r="87" spans="3:28">
      <c r="C87" s="1">
        <v>89</v>
      </c>
      <c r="D87" s="1"/>
      <c r="E87" s="4">
        <v>70</v>
      </c>
      <c r="F87" s="4">
        <v>80</v>
      </c>
      <c r="G87" s="4">
        <v>89.17</v>
      </c>
      <c r="H87" s="4">
        <v>99.17</v>
      </c>
      <c r="I87" s="4">
        <v>135</v>
      </c>
      <c r="J87" s="4">
        <v>136.66999999999999</v>
      </c>
      <c r="K87" s="4">
        <v>79.38</v>
      </c>
      <c r="L87" s="4">
        <v>90.62</v>
      </c>
      <c r="M87" s="4">
        <v>101.05</v>
      </c>
      <c r="N87" s="4">
        <v>112.3</v>
      </c>
      <c r="O87" s="4">
        <v>151.25</v>
      </c>
      <c r="P87" s="4">
        <v>153.55000000000001</v>
      </c>
      <c r="Q87" s="4">
        <v>140</v>
      </c>
      <c r="R87" s="4">
        <v>160</v>
      </c>
      <c r="S87" s="4">
        <v>178.34</v>
      </c>
      <c r="T87" s="4">
        <v>198.34</v>
      </c>
      <c r="U87" s="4">
        <v>270</v>
      </c>
      <c r="V87" s="4">
        <v>273.33999999999997</v>
      </c>
      <c r="W87" s="4">
        <v>152.5</v>
      </c>
      <c r="X87" s="4">
        <v>174.16</v>
      </c>
      <c r="Y87" s="4">
        <v>194.18</v>
      </c>
      <c r="Z87" s="4">
        <v>215.84</v>
      </c>
      <c r="AA87" s="4">
        <v>291.66000000000003</v>
      </c>
      <c r="AB87" s="4">
        <v>295.83999999999997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47108-7A83-4E3C-94CE-16C781F35956}">
  <sheetPr codeName="Sheet9">
    <tabColor theme="9" tint="0.79998168889431442"/>
  </sheetPr>
  <dimension ref="B1:AB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28">
      <c r="B1" s="37"/>
    </row>
    <row r="2" spans="2:28">
      <c r="B2" s="37" t="s">
        <v>98</v>
      </c>
    </row>
    <row r="3" spans="2:28">
      <c r="B3" s="32"/>
    </row>
    <row r="4" spans="2:28">
      <c r="B4" s="30"/>
    </row>
    <row r="6" spans="2:28">
      <c r="B6" s="38" t="s">
        <v>128</v>
      </c>
      <c r="C6" s="5" t="s">
        <v>133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28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8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2:28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2:28">
      <c r="B10"/>
      <c r="C10" s="2"/>
      <c r="D10" s="2"/>
      <c r="E10" s="41" t="s">
        <v>18</v>
      </c>
      <c r="F10" s="42"/>
      <c r="G10" s="42"/>
      <c r="H10" s="42"/>
      <c r="I10" s="42"/>
      <c r="J10" s="42"/>
      <c r="K10" s="41" t="s">
        <v>18</v>
      </c>
      <c r="L10" s="42"/>
      <c r="M10" s="42"/>
      <c r="N10" s="42"/>
      <c r="O10" s="42"/>
      <c r="P10" s="42"/>
      <c r="Q10" s="41" t="s">
        <v>18</v>
      </c>
      <c r="R10" s="42"/>
      <c r="S10" s="42"/>
      <c r="T10" s="42"/>
      <c r="U10" s="42"/>
      <c r="V10" s="42"/>
      <c r="W10" s="41" t="s">
        <v>18</v>
      </c>
      <c r="X10" s="42"/>
      <c r="Y10" s="42"/>
      <c r="Z10" s="42"/>
      <c r="AA10" s="42"/>
      <c r="AB10" s="42"/>
    </row>
    <row r="11" spans="2:28">
      <c r="C11" t="s">
        <v>18</v>
      </c>
      <c r="E11" s="6" t="s">
        <v>19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6" t="s">
        <v>35</v>
      </c>
      <c r="L11" s="6" t="s">
        <v>35</v>
      </c>
      <c r="M11" s="6" t="s">
        <v>35</v>
      </c>
      <c r="N11" s="6" t="s">
        <v>35</v>
      </c>
      <c r="O11" s="6" t="s">
        <v>35</v>
      </c>
      <c r="P11" s="6" t="s">
        <v>35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33</v>
      </c>
      <c r="X11" s="6" t="s">
        <v>33</v>
      </c>
      <c r="Y11" s="6" t="s">
        <v>33</v>
      </c>
      <c r="Z11" s="6" t="s">
        <v>33</v>
      </c>
      <c r="AA11" s="6" t="s">
        <v>33</v>
      </c>
      <c r="AB11" s="6" t="s">
        <v>33</v>
      </c>
    </row>
    <row r="12" spans="2:28">
      <c r="C12" t="s">
        <v>14</v>
      </c>
      <c r="E12" s="1">
        <v>3</v>
      </c>
      <c r="F12" s="1">
        <v>5</v>
      </c>
      <c r="G12" s="1">
        <v>7</v>
      </c>
      <c r="H12" s="1">
        <v>10</v>
      </c>
      <c r="I12" s="1">
        <v>20</v>
      </c>
      <c r="J12" s="1">
        <v>31</v>
      </c>
      <c r="K12" s="1">
        <v>3</v>
      </c>
      <c r="L12" s="1">
        <v>5</v>
      </c>
      <c r="M12" s="1">
        <v>7</v>
      </c>
      <c r="N12" s="1">
        <v>10</v>
      </c>
      <c r="O12" s="1">
        <v>20</v>
      </c>
      <c r="P12" s="1">
        <v>31</v>
      </c>
      <c r="Q12" s="1">
        <v>3</v>
      </c>
      <c r="R12" s="1">
        <v>5</v>
      </c>
      <c r="S12" s="1">
        <v>7</v>
      </c>
      <c r="T12" s="1">
        <v>10</v>
      </c>
      <c r="U12" s="1">
        <v>20</v>
      </c>
      <c r="V12" s="1">
        <v>31</v>
      </c>
      <c r="W12" s="1">
        <v>3</v>
      </c>
      <c r="X12" s="1">
        <v>5</v>
      </c>
      <c r="Y12" s="1">
        <v>7</v>
      </c>
      <c r="Z12" s="1">
        <v>10</v>
      </c>
      <c r="AA12" s="1">
        <v>20</v>
      </c>
      <c r="AB12" s="1">
        <v>31</v>
      </c>
    </row>
    <row r="13" spans="2:28">
      <c r="C13" t="s">
        <v>15</v>
      </c>
      <c r="E13" s="1" t="s">
        <v>134</v>
      </c>
      <c r="F13" s="1" t="s">
        <v>134</v>
      </c>
      <c r="G13" s="1" t="s">
        <v>134</v>
      </c>
      <c r="H13" s="1" t="s">
        <v>134</v>
      </c>
      <c r="I13" s="1" t="s">
        <v>134</v>
      </c>
      <c r="J13" s="1" t="s">
        <v>134</v>
      </c>
      <c r="K13" s="1" t="s">
        <v>134</v>
      </c>
      <c r="L13" s="1" t="s">
        <v>134</v>
      </c>
      <c r="M13" s="1" t="s">
        <v>134</v>
      </c>
      <c r="N13" s="1" t="s">
        <v>134</v>
      </c>
      <c r="O13" s="1" t="s">
        <v>134</v>
      </c>
      <c r="P13" s="1" t="s">
        <v>134</v>
      </c>
      <c r="Q13" s="1" t="s">
        <v>134</v>
      </c>
      <c r="R13" s="1" t="s">
        <v>134</v>
      </c>
      <c r="S13" s="1" t="s">
        <v>134</v>
      </c>
      <c r="T13" s="1" t="s">
        <v>134</v>
      </c>
      <c r="U13" s="1" t="s">
        <v>134</v>
      </c>
      <c r="V13" s="1" t="s">
        <v>134</v>
      </c>
      <c r="W13" s="1" t="s">
        <v>134</v>
      </c>
      <c r="X13" s="1" t="s">
        <v>134</v>
      </c>
      <c r="Y13" s="1" t="s">
        <v>134</v>
      </c>
      <c r="Z13" s="1" t="s">
        <v>134</v>
      </c>
      <c r="AA13" s="1" t="s">
        <v>134</v>
      </c>
      <c r="AB13" s="1" t="s">
        <v>134</v>
      </c>
    </row>
    <row r="14" spans="2:28">
      <c r="C14" s="1" t="s">
        <v>17</v>
      </c>
      <c r="D14" s="1"/>
    </row>
    <row r="15" spans="2:28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>
      <c r="C16" s="1">
        <v>18</v>
      </c>
      <c r="D16" s="1"/>
      <c r="E16" s="4">
        <v>21</v>
      </c>
      <c r="F16" s="4">
        <v>25</v>
      </c>
      <c r="G16" s="4">
        <v>27.5</v>
      </c>
      <c r="H16" s="4">
        <v>30</v>
      </c>
      <c r="I16" s="4">
        <v>31.5</v>
      </c>
      <c r="J16" s="4">
        <v>33.5</v>
      </c>
      <c r="K16" s="4">
        <v>32.25</v>
      </c>
      <c r="L16" s="4">
        <v>37.75</v>
      </c>
      <c r="M16" s="4">
        <v>41.75</v>
      </c>
      <c r="N16" s="4">
        <v>45.75</v>
      </c>
      <c r="O16" s="4">
        <v>51</v>
      </c>
      <c r="P16" s="4">
        <v>53.75</v>
      </c>
      <c r="Q16" s="4">
        <v>42</v>
      </c>
      <c r="R16" s="4">
        <v>50</v>
      </c>
      <c r="S16" s="4">
        <v>55</v>
      </c>
      <c r="T16" s="4">
        <v>60</v>
      </c>
      <c r="U16" s="4">
        <v>63</v>
      </c>
      <c r="V16" s="4">
        <v>67</v>
      </c>
      <c r="W16" s="4">
        <v>57</v>
      </c>
      <c r="X16" s="4">
        <v>67</v>
      </c>
      <c r="Y16" s="4">
        <v>74</v>
      </c>
      <c r="Z16" s="4">
        <v>81</v>
      </c>
      <c r="AA16" s="4">
        <v>89</v>
      </c>
      <c r="AB16" s="4">
        <v>94</v>
      </c>
    </row>
    <row r="17" spans="3:28">
      <c r="C17" s="1">
        <v>19</v>
      </c>
      <c r="D17" s="1"/>
      <c r="E17" s="4">
        <v>21</v>
      </c>
      <c r="F17" s="4">
        <v>25</v>
      </c>
      <c r="G17" s="4">
        <v>27.5</v>
      </c>
      <c r="H17" s="4">
        <v>30</v>
      </c>
      <c r="I17" s="4">
        <v>31.5</v>
      </c>
      <c r="J17" s="4">
        <v>33.5</v>
      </c>
      <c r="K17" s="4">
        <v>32.25</v>
      </c>
      <c r="L17" s="4">
        <v>37.75</v>
      </c>
      <c r="M17" s="4">
        <v>41.75</v>
      </c>
      <c r="N17" s="4">
        <v>45.75</v>
      </c>
      <c r="O17" s="4">
        <v>51</v>
      </c>
      <c r="P17" s="4">
        <v>53.75</v>
      </c>
      <c r="Q17" s="4">
        <v>42</v>
      </c>
      <c r="R17" s="4">
        <v>50</v>
      </c>
      <c r="S17" s="4">
        <v>55</v>
      </c>
      <c r="T17" s="4">
        <v>60</v>
      </c>
      <c r="U17" s="4">
        <v>63</v>
      </c>
      <c r="V17" s="4">
        <v>67</v>
      </c>
      <c r="W17" s="4">
        <v>57</v>
      </c>
      <c r="X17" s="4">
        <v>67</v>
      </c>
      <c r="Y17" s="4">
        <v>74</v>
      </c>
      <c r="Z17" s="4">
        <v>81</v>
      </c>
      <c r="AA17" s="4">
        <v>89</v>
      </c>
      <c r="AB17" s="4">
        <v>94</v>
      </c>
    </row>
    <row r="18" spans="3:28">
      <c r="C18" s="1">
        <v>20</v>
      </c>
      <c r="D18" s="1"/>
      <c r="E18" s="4">
        <v>21</v>
      </c>
      <c r="F18" s="4">
        <v>25</v>
      </c>
      <c r="G18" s="4">
        <v>27.5</v>
      </c>
      <c r="H18" s="4">
        <v>30</v>
      </c>
      <c r="I18" s="4">
        <v>31.5</v>
      </c>
      <c r="J18" s="4">
        <v>33.5</v>
      </c>
      <c r="K18" s="4">
        <v>32.25</v>
      </c>
      <c r="L18" s="4">
        <v>37.75</v>
      </c>
      <c r="M18" s="4">
        <v>41.75</v>
      </c>
      <c r="N18" s="4">
        <v>45.75</v>
      </c>
      <c r="O18" s="4">
        <v>51</v>
      </c>
      <c r="P18" s="4">
        <v>53.75</v>
      </c>
      <c r="Q18" s="4">
        <v>42</v>
      </c>
      <c r="R18" s="4">
        <v>50</v>
      </c>
      <c r="S18" s="4">
        <v>55</v>
      </c>
      <c r="T18" s="4">
        <v>60</v>
      </c>
      <c r="U18" s="4">
        <v>63</v>
      </c>
      <c r="V18" s="4">
        <v>67</v>
      </c>
      <c r="W18" s="4">
        <v>57</v>
      </c>
      <c r="X18" s="4">
        <v>67</v>
      </c>
      <c r="Y18" s="4">
        <v>74</v>
      </c>
      <c r="Z18" s="4">
        <v>81</v>
      </c>
      <c r="AA18" s="4">
        <v>89</v>
      </c>
      <c r="AB18" s="4">
        <v>94</v>
      </c>
    </row>
    <row r="19" spans="3:28">
      <c r="C19" s="1">
        <v>21</v>
      </c>
      <c r="D19" s="1"/>
      <c r="E19" s="4">
        <v>21</v>
      </c>
      <c r="F19" s="4">
        <v>25</v>
      </c>
      <c r="G19" s="4">
        <v>27.5</v>
      </c>
      <c r="H19" s="4">
        <v>30</v>
      </c>
      <c r="I19" s="4">
        <v>31.5</v>
      </c>
      <c r="J19" s="4">
        <v>33.5</v>
      </c>
      <c r="K19" s="4">
        <v>32.25</v>
      </c>
      <c r="L19" s="4">
        <v>37.75</v>
      </c>
      <c r="M19" s="4">
        <v>41.75</v>
      </c>
      <c r="N19" s="4">
        <v>45.75</v>
      </c>
      <c r="O19" s="4">
        <v>51</v>
      </c>
      <c r="P19" s="4">
        <v>53.75</v>
      </c>
      <c r="Q19" s="4">
        <v>42</v>
      </c>
      <c r="R19" s="4">
        <v>50</v>
      </c>
      <c r="S19" s="4">
        <v>55</v>
      </c>
      <c r="T19" s="4">
        <v>60</v>
      </c>
      <c r="U19" s="4">
        <v>63</v>
      </c>
      <c r="V19" s="4">
        <v>67</v>
      </c>
      <c r="W19" s="4">
        <v>57</v>
      </c>
      <c r="X19" s="4">
        <v>67</v>
      </c>
      <c r="Y19" s="4">
        <v>74</v>
      </c>
      <c r="Z19" s="4">
        <v>81</v>
      </c>
      <c r="AA19" s="4">
        <v>89</v>
      </c>
      <c r="AB19" s="4">
        <v>94</v>
      </c>
    </row>
    <row r="20" spans="3:28">
      <c r="C20" s="1">
        <v>22</v>
      </c>
      <c r="D20" s="1"/>
      <c r="E20" s="4">
        <v>21</v>
      </c>
      <c r="F20" s="4">
        <v>25</v>
      </c>
      <c r="G20" s="4">
        <v>27.5</v>
      </c>
      <c r="H20" s="4">
        <v>30</v>
      </c>
      <c r="I20" s="4">
        <v>31.5</v>
      </c>
      <c r="J20" s="4">
        <v>33.5</v>
      </c>
      <c r="K20" s="4">
        <v>32.25</v>
      </c>
      <c r="L20" s="4">
        <v>37.75</v>
      </c>
      <c r="M20" s="4">
        <v>41.75</v>
      </c>
      <c r="N20" s="4">
        <v>45.75</v>
      </c>
      <c r="O20" s="4">
        <v>51</v>
      </c>
      <c r="P20" s="4">
        <v>53.75</v>
      </c>
      <c r="Q20" s="4">
        <v>42</v>
      </c>
      <c r="R20" s="4">
        <v>50</v>
      </c>
      <c r="S20" s="4">
        <v>55</v>
      </c>
      <c r="T20" s="4">
        <v>60</v>
      </c>
      <c r="U20" s="4">
        <v>63</v>
      </c>
      <c r="V20" s="4">
        <v>67</v>
      </c>
      <c r="W20" s="4">
        <v>57</v>
      </c>
      <c r="X20" s="4">
        <v>67</v>
      </c>
      <c r="Y20" s="4">
        <v>74</v>
      </c>
      <c r="Z20" s="4">
        <v>81</v>
      </c>
      <c r="AA20" s="4">
        <v>89</v>
      </c>
      <c r="AB20" s="4">
        <v>94</v>
      </c>
    </row>
    <row r="21" spans="3:28">
      <c r="C21" s="1">
        <v>23</v>
      </c>
      <c r="D21" s="1"/>
      <c r="E21" s="4">
        <v>21</v>
      </c>
      <c r="F21" s="4">
        <v>25</v>
      </c>
      <c r="G21" s="4">
        <v>27.5</v>
      </c>
      <c r="H21" s="4">
        <v>30</v>
      </c>
      <c r="I21" s="4">
        <v>31.5</v>
      </c>
      <c r="J21" s="4">
        <v>33.5</v>
      </c>
      <c r="K21" s="4">
        <v>32.25</v>
      </c>
      <c r="L21" s="4">
        <v>37.75</v>
      </c>
      <c r="M21" s="4">
        <v>41.75</v>
      </c>
      <c r="N21" s="4">
        <v>45.75</v>
      </c>
      <c r="O21" s="4">
        <v>51</v>
      </c>
      <c r="P21" s="4">
        <v>53.75</v>
      </c>
      <c r="Q21" s="4">
        <v>42</v>
      </c>
      <c r="R21" s="4">
        <v>50</v>
      </c>
      <c r="S21" s="4">
        <v>55</v>
      </c>
      <c r="T21" s="4">
        <v>60</v>
      </c>
      <c r="U21" s="4">
        <v>63</v>
      </c>
      <c r="V21" s="4">
        <v>67</v>
      </c>
      <c r="W21" s="4">
        <v>57</v>
      </c>
      <c r="X21" s="4">
        <v>67</v>
      </c>
      <c r="Y21" s="4">
        <v>74</v>
      </c>
      <c r="Z21" s="4">
        <v>81</v>
      </c>
      <c r="AA21" s="4">
        <v>89</v>
      </c>
      <c r="AB21" s="4">
        <v>94</v>
      </c>
    </row>
    <row r="22" spans="3:28">
      <c r="C22" s="1">
        <v>24</v>
      </c>
      <c r="D22" s="1"/>
      <c r="E22" s="4">
        <v>21</v>
      </c>
      <c r="F22" s="4">
        <v>25</v>
      </c>
      <c r="G22" s="4">
        <v>27.5</v>
      </c>
      <c r="H22" s="4">
        <v>30</v>
      </c>
      <c r="I22" s="4">
        <v>31.5</v>
      </c>
      <c r="J22" s="4">
        <v>33.5</v>
      </c>
      <c r="K22" s="4">
        <v>32.25</v>
      </c>
      <c r="L22" s="4">
        <v>37.75</v>
      </c>
      <c r="M22" s="4">
        <v>41.75</v>
      </c>
      <c r="N22" s="4">
        <v>45.75</v>
      </c>
      <c r="O22" s="4">
        <v>51</v>
      </c>
      <c r="P22" s="4">
        <v>53.75</v>
      </c>
      <c r="Q22" s="4">
        <v>42</v>
      </c>
      <c r="R22" s="4">
        <v>50</v>
      </c>
      <c r="S22" s="4">
        <v>55</v>
      </c>
      <c r="T22" s="4">
        <v>60</v>
      </c>
      <c r="U22" s="4">
        <v>63</v>
      </c>
      <c r="V22" s="4">
        <v>67</v>
      </c>
      <c r="W22" s="4">
        <v>57</v>
      </c>
      <c r="X22" s="4">
        <v>67</v>
      </c>
      <c r="Y22" s="4">
        <v>74</v>
      </c>
      <c r="Z22" s="4">
        <v>81</v>
      </c>
      <c r="AA22" s="4">
        <v>89</v>
      </c>
      <c r="AB22" s="4">
        <v>94</v>
      </c>
    </row>
    <row r="23" spans="3:28">
      <c r="C23" s="1">
        <v>25</v>
      </c>
      <c r="D23" s="1"/>
      <c r="E23" s="4">
        <v>21</v>
      </c>
      <c r="F23" s="4">
        <v>25</v>
      </c>
      <c r="G23" s="4">
        <v>27.5</v>
      </c>
      <c r="H23" s="4">
        <v>30</v>
      </c>
      <c r="I23" s="4">
        <v>31.5</v>
      </c>
      <c r="J23" s="4">
        <v>33.5</v>
      </c>
      <c r="K23" s="4">
        <v>32.25</v>
      </c>
      <c r="L23" s="4">
        <v>37.75</v>
      </c>
      <c r="M23" s="4">
        <v>41.75</v>
      </c>
      <c r="N23" s="4">
        <v>45.75</v>
      </c>
      <c r="O23" s="4">
        <v>51</v>
      </c>
      <c r="P23" s="4">
        <v>53.75</v>
      </c>
      <c r="Q23" s="4">
        <v>42</v>
      </c>
      <c r="R23" s="4">
        <v>50</v>
      </c>
      <c r="S23" s="4">
        <v>55</v>
      </c>
      <c r="T23" s="4">
        <v>60</v>
      </c>
      <c r="U23" s="4">
        <v>63</v>
      </c>
      <c r="V23" s="4">
        <v>67</v>
      </c>
      <c r="W23" s="4">
        <v>57</v>
      </c>
      <c r="X23" s="4">
        <v>67</v>
      </c>
      <c r="Y23" s="4">
        <v>74</v>
      </c>
      <c r="Z23" s="4">
        <v>81</v>
      </c>
      <c r="AA23" s="4">
        <v>89</v>
      </c>
      <c r="AB23" s="4">
        <v>94</v>
      </c>
    </row>
    <row r="24" spans="3:28">
      <c r="C24" s="1">
        <v>26</v>
      </c>
      <c r="D24" s="1"/>
      <c r="E24" s="4">
        <v>21</v>
      </c>
      <c r="F24" s="4">
        <v>25</v>
      </c>
      <c r="G24" s="4">
        <v>27.5</v>
      </c>
      <c r="H24" s="4">
        <v>30</v>
      </c>
      <c r="I24" s="4">
        <v>31.5</v>
      </c>
      <c r="J24" s="4">
        <v>33.5</v>
      </c>
      <c r="K24" s="4">
        <v>32.25</v>
      </c>
      <c r="L24" s="4">
        <v>37.75</v>
      </c>
      <c r="M24" s="4">
        <v>41.75</v>
      </c>
      <c r="N24" s="4">
        <v>45.75</v>
      </c>
      <c r="O24" s="4">
        <v>51</v>
      </c>
      <c r="P24" s="4">
        <v>53.75</v>
      </c>
      <c r="Q24" s="4">
        <v>42</v>
      </c>
      <c r="R24" s="4">
        <v>50</v>
      </c>
      <c r="S24" s="4">
        <v>55</v>
      </c>
      <c r="T24" s="4">
        <v>60</v>
      </c>
      <c r="U24" s="4">
        <v>63</v>
      </c>
      <c r="V24" s="4">
        <v>67</v>
      </c>
      <c r="W24" s="4">
        <v>57</v>
      </c>
      <c r="X24" s="4">
        <v>67</v>
      </c>
      <c r="Y24" s="4">
        <v>74</v>
      </c>
      <c r="Z24" s="4">
        <v>81</v>
      </c>
      <c r="AA24" s="4">
        <v>89</v>
      </c>
      <c r="AB24" s="4">
        <v>94</v>
      </c>
    </row>
    <row r="25" spans="3:28">
      <c r="C25" s="1">
        <v>27</v>
      </c>
      <c r="D25" s="1"/>
      <c r="E25" s="4">
        <v>21</v>
      </c>
      <c r="F25" s="4">
        <v>25</v>
      </c>
      <c r="G25" s="4">
        <v>27.5</v>
      </c>
      <c r="H25" s="4">
        <v>30</v>
      </c>
      <c r="I25" s="4">
        <v>31.5</v>
      </c>
      <c r="J25" s="4">
        <v>33.5</v>
      </c>
      <c r="K25" s="4">
        <v>32.25</v>
      </c>
      <c r="L25" s="4">
        <v>37.75</v>
      </c>
      <c r="M25" s="4">
        <v>41.75</v>
      </c>
      <c r="N25" s="4">
        <v>45.75</v>
      </c>
      <c r="O25" s="4">
        <v>51</v>
      </c>
      <c r="P25" s="4">
        <v>53.75</v>
      </c>
      <c r="Q25" s="4">
        <v>42</v>
      </c>
      <c r="R25" s="4">
        <v>50</v>
      </c>
      <c r="S25" s="4">
        <v>55</v>
      </c>
      <c r="T25" s="4">
        <v>60</v>
      </c>
      <c r="U25" s="4">
        <v>63</v>
      </c>
      <c r="V25" s="4">
        <v>67</v>
      </c>
      <c r="W25" s="4">
        <v>57</v>
      </c>
      <c r="X25" s="4">
        <v>67</v>
      </c>
      <c r="Y25" s="4">
        <v>74</v>
      </c>
      <c r="Z25" s="4">
        <v>81</v>
      </c>
      <c r="AA25" s="4">
        <v>89</v>
      </c>
      <c r="AB25" s="4">
        <v>94</v>
      </c>
    </row>
    <row r="26" spans="3:28">
      <c r="C26" s="1">
        <v>28</v>
      </c>
      <c r="D26" s="1"/>
      <c r="E26" s="4">
        <v>21</v>
      </c>
      <c r="F26" s="4">
        <v>25</v>
      </c>
      <c r="G26" s="4">
        <v>27.5</v>
      </c>
      <c r="H26" s="4">
        <v>30</v>
      </c>
      <c r="I26" s="4">
        <v>31.5</v>
      </c>
      <c r="J26" s="4">
        <v>33.5</v>
      </c>
      <c r="K26" s="4">
        <v>32.25</v>
      </c>
      <c r="L26" s="4">
        <v>37.75</v>
      </c>
      <c r="M26" s="4">
        <v>41.75</v>
      </c>
      <c r="N26" s="4">
        <v>45.75</v>
      </c>
      <c r="O26" s="4">
        <v>51</v>
      </c>
      <c r="P26" s="4">
        <v>53.75</v>
      </c>
      <c r="Q26" s="4">
        <v>42</v>
      </c>
      <c r="R26" s="4">
        <v>50</v>
      </c>
      <c r="S26" s="4">
        <v>55</v>
      </c>
      <c r="T26" s="4">
        <v>60</v>
      </c>
      <c r="U26" s="4">
        <v>63</v>
      </c>
      <c r="V26" s="4">
        <v>67</v>
      </c>
      <c r="W26" s="4">
        <v>57</v>
      </c>
      <c r="X26" s="4">
        <v>67</v>
      </c>
      <c r="Y26" s="4">
        <v>74</v>
      </c>
      <c r="Z26" s="4">
        <v>81</v>
      </c>
      <c r="AA26" s="4">
        <v>89</v>
      </c>
      <c r="AB26" s="4">
        <v>94</v>
      </c>
    </row>
    <row r="27" spans="3:28">
      <c r="C27" s="1">
        <v>29</v>
      </c>
      <c r="D27" s="1"/>
      <c r="E27" s="4">
        <v>21</v>
      </c>
      <c r="F27" s="4">
        <v>25</v>
      </c>
      <c r="G27" s="4">
        <v>27.5</v>
      </c>
      <c r="H27" s="4">
        <v>30</v>
      </c>
      <c r="I27" s="4">
        <v>31.5</v>
      </c>
      <c r="J27" s="4">
        <v>33.5</v>
      </c>
      <c r="K27" s="4">
        <v>32.25</v>
      </c>
      <c r="L27" s="4">
        <v>37.75</v>
      </c>
      <c r="M27" s="4">
        <v>41.75</v>
      </c>
      <c r="N27" s="4">
        <v>45.75</v>
      </c>
      <c r="O27" s="4">
        <v>51</v>
      </c>
      <c r="P27" s="4">
        <v>53.75</v>
      </c>
      <c r="Q27" s="4">
        <v>42</v>
      </c>
      <c r="R27" s="4">
        <v>50</v>
      </c>
      <c r="S27" s="4">
        <v>55</v>
      </c>
      <c r="T27" s="4">
        <v>60</v>
      </c>
      <c r="U27" s="4">
        <v>63</v>
      </c>
      <c r="V27" s="4">
        <v>67</v>
      </c>
      <c r="W27" s="4">
        <v>57</v>
      </c>
      <c r="X27" s="4">
        <v>67</v>
      </c>
      <c r="Y27" s="4">
        <v>74</v>
      </c>
      <c r="Z27" s="4">
        <v>81</v>
      </c>
      <c r="AA27" s="4">
        <v>89</v>
      </c>
      <c r="AB27" s="4">
        <v>94</v>
      </c>
    </row>
    <row r="28" spans="3:28">
      <c r="C28" s="1">
        <v>30</v>
      </c>
      <c r="D28" s="1"/>
      <c r="E28" s="4">
        <v>21</v>
      </c>
      <c r="F28" s="4">
        <v>25</v>
      </c>
      <c r="G28" s="4">
        <v>27.5</v>
      </c>
      <c r="H28" s="4">
        <v>30</v>
      </c>
      <c r="I28" s="4">
        <v>31.5</v>
      </c>
      <c r="J28" s="4">
        <v>33.5</v>
      </c>
      <c r="K28" s="4">
        <v>32.25</v>
      </c>
      <c r="L28" s="4">
        <v>37.75</v>
      </c>
      <c r="M28" s="4">
        <v>41.75</v>
      </c>
      <c r="N28" s="4">
        <v>45.75</v>
      </c>
      <c r="O28" s="4">
        <v>51</v>
      </c>
      <c r="P28" s="4">
        <v>53.75</v>
      </c>
      <c r="Q28" s="4">
        <v>42</v>
      </c>
      <c r="R28" s="4">
        <v>50</v>
      </c>
      <c r="S28" s="4">
        <v>55</v>
      </c>
      <c r="T28" s="4">
        <v>60</v>
      </c>
      <c r="U28" s="4">
        <v>63</v>
      </c>
      <c r="V28" s="4">
        <v>67</v>
      </c>
      <c r="W28" s="4">
        <v>57</v>
      </c>
      <c r="X28" s="4">
        <v>67</v>
      </c>
      <c r="Y28" s="4">
        <v>74</v>
      </c>
      <c r="Z28" s="4">
        <v>81</v>
      </c>
      <c r="AA28" s="4">
        <v>89</v>
      </c>
      <c r="AB28" s="4">
        <v>94</v>
      </c>
    </row>
    <row r="29" spans="3:28">
      <c r="C29" s="1">
        <v>31</v>
      </c>
      <c r="D29" s="1"/>
      <c r="E29" s="4">
        <v>21</v>
      </c>
      <c r="F29" s="4">
        <v>25</v>
      </c>
      <c r="G29" s="4">
        <v>27.5</v>
      </c>
      <c r="H29" s="4">
        <v>30</v>
      </c>
      <c r="I29" s="4">
        <v>31.5</v>
      </c>
      <c r="J29" s="4">
        <v>33.5</v>
      </c>
      <c r="K29" s="4">
        <v>32.25</v>
      </c>
      <c r="L29" s="4">
        <v>37.75</v>
      </c>
      <c r="M29" s="4">
        <v>41.75</v>
      </c>
      <c r="N29" s="4">
        <v>45.75</v>
      </c>
      <c r="O29" s="4">
        <v>51</v>
      </c>
      <c r="P29" s="4">
        <v>53.75</v>
      </c>
      <c r="Q29" s="4">
        <v>42</v>
      </c>
      <c r="R29" s="4">
        <v>50</v>
      </c>
      <c r="S29" s="4">
        <v>55</v>
      </c>
      <c r="T29" s="4">
        <v>60</v>
      </c>
      <c r="U29" s="4">
        <v>63</v>
      </c>
      <c r="V29" s="4">
        <v>67</v>
      </c>
      <c r="W29" s="4">
        <v>57</v>
      </c>
      <c r="X29" s="4">
        <v>67</v>
      </c>
      <c r="Y29" s="4">
        <v>74</v>
      </c>
      <c r="Z29" s="4">
        <v>81</v>
      </c>
      <c r="AA29" s="4">
        <v>89</v>
      </c>
      <c r="AB29" s="4">
        <v>94</v>
      </c>
    </row>
    <row r="30" spans="3:28">
      <c r="C30" s="1">
        <v>32</v>
      </c>
      <c r="D30" s="1"/>
      <c r="E30" s="4">
        <v>21</v>
      </c>
      <c r="F30" s="4">
        <v>25</v>
      </c>
      <c r="G30" s="4">
        <v>27.5</v>
      </c>
      <c r="H30" s="4">
        <v>30</v>
      </c>
      <c r="I30" s="4">
        <v>31.5</v>
      </c>
      <c r="J30" s="4">
        <v>33.5</v>
      </c>
      <c r="K30" s="4">
        <v>32.25</v>
      </c>
      <c r="L30" s="4">
        <v>37.75</v>
      </c>
      <c r="M30" s="4">
        <v>41.75</v>
      </c>
      <c r="N30" s="4">
        <v>45.75</v>
      </c>
      <c r="O30" s="4">
        <v>51</v>
      </c>
      <c r="P30" s="4">
        <v>53.75</v>
      </c>
      <c r="Q30" s="4">
        <v>42</v>
      </c>
      <c r="R30" s="4">
        <v>50</v>
      </c>
      <c r="S30" s="4">
        <v>55</v>
      </c>
      <c r="T30" s="4">
        <v>60</v>
      </c>
      <c r="U30" s="4">
        <v>63</v>
      </c>
      <c r="V30" s="4">
        <v>67</v>
      </c>
      <c r="W30" s="4">
        <v>57</v>
      </c>
      <c r="X30" s="4">
        <v>67</v>
      </c>
      <c r="Y30" s="4">
        <v>74</v>
      </c>
      <c r="Z30" s="4">
        <v>81</v>
      </c>
      <c r="AA30" s="4">
        <v>89</v>
      </c>
      <c r="AB30" s="4">
        <v>94</v>
      </c>
    </row>
    <row r="31" spans="3:28">
      <c r="C31" s="1">
        <v>33</v>
      </c>
      <c r="D31" s="1"/>
      <c r="E31" s="4">
        <v>21</v>
      </c>
      <c r="F31" s="4">
        <v>25</v>
      </c>
      <c r="G31" s="4">
        <v>27.5</v>
      </c>
      <c r="H31" s="4">
        <v>30</v>
      </c>
      <c r="I31" s="4">
        <v>31.5</v>
      </c>
      <c r="J31" s="4">
        <v>33.5</v>
      </c>
      <c r="K31" s="4">
        <v>32.25</v>
      </c>
      <c r="L31" s="4">
        <v>37.75</v>
      </c>
      <c r="M31" s="4">
        <v>41.75</v>
      </c>
      <c r="N31" s="4">
        <v>45.75</v>
      </c>
      <c r="O31" s="4">
        <v>51</v>
      </c>
      <c r="P31" s="4">
        <v>53.75</v>
      </c>
      <c r="Q31" s="4">
        <v>42</v>
      </c>
      <c r="R31" s="4">
        <v>50</v>
      </c>
      <c r="S31" s="4">
        <v>55</v>
      </c>
      <c r="T31" s="4">
        <v>60</v>
      </c>
      <c r="U31" s="4">
        <v>63</v>
      </c>
      <c r="V31" s="4">
        <v>67</v>
      </c>
      <c r="W31" s="4">
        <v>57</v>
      </c>
      <c r="X31" s="4">
        <v>67</v>
      </c>
      <c r="Y31" s="4">
        <v>74</v>
      </c>
      <c r="Z31" s="4">
        <v>81</v>
      </c>
      <c r="AA31" s="4">
        <v>89</v>
      </c>
      <c r="AB31" s="4">
        <v>94</v>
      </c>
    </row>
    <row r="32" spans="3:28">
      <c r="C32" s="1">
        <v>34</v>
      </c>
      <c r="D32" s="1"/>
      <c r="E32" s="4">
        <v>21</v>
      </c>
      <c r="F32" s="4">
        <v>25</v>
      </c>
      <c r="G32" s="4">
        <v>27.5</v>
      </c>
      <c r="H32" s="4">
        <v>30</v>
      </c>
      <c r="I32" s="4">
        <v>31.5</v>
      </c>
      <c r="J32" s="4">
        <v>33.5</v>
      </c>
      <c r="K32" s="4">
        <v>32.25</v>
      </c>
      <c r="L32" s="4">
        <v>37.75</v>
      </c>
      <c r="M32" s="4">
        <v>41.75</v>
      </c>
      <c r="N32" s="4">
        <v>45.75</v>
      </c>
      <c r="O32" s="4">
        <v>51</v>
      </c>
      <c r="P32" s="4">
        <v>53.75</v>
      </c>
      <c r="Q32" s="4">
        <v>42</v>
      </c>
      <c r="R32" s="4">
        <v>50</v>
      </c>
      <c r="S32" s="4">
        <v>55</v>
      </c>
      <c r="T32" s="4">
        <v>60</v>
      </c>
      <c r="U32" s="4">
        <v>63</v>
      </c>
      <c r="V32" s="4">
        <v>67</v>
      </c>
      <c r="W32" s="4">
        <v>57</v>
      </c>
      <c r="X32" s="4">
        <v>67</v>
      </c>
      <c r="Y32" s="4">
        <v>74</v>
      </c>
      <c r="Z32" s="4">
        <v>81</v>
      </c>
      <c r="AA32" s="4">
        <v>89</v>
      </c>
      <c r="AB32" s="4">
        <v>94</v>
      </c>
    </row>
    <row r="33" spans="3:28">
      <c r="C33" s="1">
        <v>35</v>
      </c>
      <c r="D33" s="1"/>
      <c r="E33" s="4">
        <v>21</v>
      </c>
      <c r="F33" s="4">
        <v>25</v>
      </c>
      <c r="G33" s="4">
        <v>27.5</v>
      </c>
      <c r="H33" s="4">
        <v>30</v>
      </c>
      <c r="I33" s="4">
        <v>31.5</v>
      </c>
      <c r="J33" s="4">
        <v>33.5</v>
      </c>
      <c r="K33" s="4">
        <v>32.25</v>
      </c>
      <c r="L33" s="4">
        <v>37.75</v>
      </c>
      <c r="M33" s="4">
        <v>41.75</v>
      </c>
      <c r="N33" s="4">
        <v>45.75</v>
      </c>
      <c r="O33" s="4">
        <v>51</v>
      </c>
      <c r="P33" s="4">
        <v>53.75</v>
      </c>
      <c r="Q33" s="4">
        <v>42</v>
      </c>
      <c r="R33" s="4">
        <v>50</v>
      </c>
      <c r="S33" s="4">
        <v>55</v>
      </c>
      <c r="T33" s="4">
        <v>60</v>
      </c>
      <c r="U33" s="4">
        <v>63</v>
      </c>
      <c r="V33" s="4">
        <v>67</v>
      </c>
      <c r="W33" s="4">
        <v>57</v>
      </c>
      <c r="X33" s="4">
        <v>67</v>
      </c>
      <c r="Y33" s="4">
        <v>74</v>
      </c>
      <c r="Z33" s="4">
        <v>81</v>
      </c>
      <c r="AA33" s="4">
        <v>89</v>
      </c>
      <c r="AB33" s="4">
        <v>94</v>
      </c>
    </row>
    <row r="34" spans="3:28">
      <c r="C34" s="1">
        <v>36</v>
      </c>
      <c r="D34" s="1"/>
      <c r="E34" s="4">
        <v>21</v>
      </c>
      <c r="F34" s="4">
        <v>25</v>
      </c>
      <c r="G34" s="4">
        <v>27.5</v>
      </c>
      <c r="H34" s="4">
        <v>30</v>
      </c>
      <c r="I34" s="4">
        <v>31.5</v>
      </c>
      <c r="J34" s="4">
        <v>33.5</v>
      </c>
      <c r="K34" s="4">
        <v>32.25</v>
      </c>
      <c r="L34" s="4">
        <v>37.75</v>
      </c>
      <c r="M34" s="4">
        <v>41.75</v>
      </c>
      <c r="N34" s="4">
        <v>45.75</v>
      </c>
      <c r="O34" s="4">
        <v>51</v>
      </c>
      <c r="P34" s="4">
        <v>53.75</v>
      </c>
      <c r="Q34" s="4">
        <v>42</v>
      </c>
      <c r="R34" s="4">
        <v>50</v>
      </c>
      <c r="S34" s="4">
        <v>55</v>
      </c>
      <c r="T34" s="4">
        <v>60</v>
      </c>
      <c r="U34" s="4">
        <v>63</v>
      </c>
      <c r="V34" s="4">
        <v>67</v>
      </c>
      <c r="W34" s="4">
        <v>57</v>
      </c>
      <c r="X34" s="4">
        <v>67</v>
      </c>
      <c r="Y34" s="4">
        <v>74</v>
      </c>
      <c r="Z34" s="4">
        <v>81</v>
      </c>
      <c r="AA34" s="4">
        <v>89</v>
      </c>
      <c r="AB34" s="4">
        <v>94</v>
      </c>
    </row>
    <row r="35" spans="3:28">
      <c r="C35" s="1">
        <v>37</v>
      </c>
      <c r="D35" s="1"/>
      <c r="E35" s="4">
        <v>21</v>
      </c>
      <c r="F35" s="4">
        <v>25</v>
      </c>
      <c r="G35" s="4">
        <v>27.5</v>
      </c>
      <c r="H35" s="4">
        <v>30</v>
      </c>
      <c r="I35" s="4">
        <v>31.5</v>
      </c>
      <c r="J35" s="4">
        <v>33.5</v>
      </c>
      <c r="K35" s="4">
        <v>32.25</v>
      </c>
      <c r="L35" s="4">
        <v>37.75</v>
      </c>
      <c r="M35" s="4">
        <v>41.75</v>
      </c>
      <c r="N35" s="4">
        <v>45.75</v>
      </c>
      <c r="O35" s="4">
        <v>51</v>
      </c>
      <c r="P35" s="4">
        <v>53.75</v>
      </c>
      <c r="Q35" s="4">
        <v>42</v>
      </c>
      <c r="R35" s="4">
        <v>50</v>
      </c>
      <c r="S35" s="4">
        <v>55</v>
      </c>
      <c r="T35" s="4">
        <v>60</v>
      </c>
      <c r="U35" s="4">
        <v>63</v>
      </c>
      <c r="V35" s="4">
        <v>67</v>
      </c>
      <c r="W35" s="4">
        <v>57</v>
      </c>
      <c r="X35" s="4">
        <v>67</v>
      </c>
      <c r="Y35" s="4">
        <v>74</v>
      </c>
      <c r="Z35" s="4">
        <v>81</v>
      </c>
      <c r="AA35" s="4">
        <v>89</v>
      </c>
      <c r="AB35" s="4">
        <v>94</v>
      </c>
    </row>
    <row r="36" spans="3:28">
      <c r="C36" s="1">
        <v>38</v>
      </c>
      <c r="D36" s="1"/>
      <c r="E36" s="4">
        <v>21</v>
      </c>
      <c r="F36" s="4">
        <v>25</v>
      </c>
      <c r="G36" s="4">
        <v>27.5</v>
      </c>
      <c r="H36" s="4">
        <v>30</v>
      </c>
      <c r="I36" s="4">
        <v>31.5</v>
      </c>
      <c r="J36" s="4">
        <v>33.5</v>
      </c>
      <c r="K36" s="4">
        <v>32.25</v>
      </c>
      <c r="L36" s="4">
        <v>37.75</v>
      </c>
      <c r="M36" s="4">
        <v>41.75</v>
      </c>
      <c r="N36" s="4">
        <v>45.75</v>
      </c>
      <c r="O36" s="4">
        <v>51</v>
      </c>
      <c r="P36" s="4">
        <v>53.75</v>
      </c>
      <c r="Q36" s="4">
        <v>42</v>
      </c>
      <c r="R36" s="4">
        <v>50</v>
      </c>
      <c r="S36" s="4">
        <v>55</v>
      </c>
      <c r="T36" s="4">
        <v>60</v>
      </c>
      <c r="U36" s="4">
        <v>63</v>
      </c>
      <c r="V36" s="4">
        <v>67</v>
      </c>
      <c r="W36" s="4">
        <v>57</v>
      </c>
      <c r="X36" s="4">
        <v>67</v>
      </c>
      <c r="Y36" s="4">
        <v>74</v>
      </c>
      <c r="Z36" s="4">
        <v>81</v>
      </c>
      <c r="AA36" s="4">
        <v>89</v>
      </c>
      <c r="AB36" s="4">
        <v>94</v>
      </c>
    </row>
    <row r="37" spans="3:28">
      <c r="C37" s="1">
        <v>39</v>
      </c>
      <c r="D37" s="1"/>
      <c r="E37" s="4">
        <v>21</v>
      </c>
      <c r="F37" s="4">
        <v>25</v>
      </c>
      <c r="G37" s="4">
        <v>27.5</v>
      </c>
      <c r="H37" s="4">
        <v>30</v>
      </c>
      <c r="I37" s="4">
        <v>31.5</v>
      </c>
      <c r="J37" s="4">
        <v>33.5</v>
      </c>
      <c r="K37" s="4">
        <v>32.25</v>
      </c>
      <c r="L37" s="4">
        <v>37.75</v>
      </c>
      <c r="M37" s="4">
        <v>41.75</v>
      </c>
      <c r="N37" s="4">
        <v>45.75</v>
      </c>
      <c r="O37" s="4">
        <v>51</v>
      </c>
      <c r="P37" s="4">
        <v>53.75</v>
      </c>
      <c r="Q37" s="4">
        <v>42</v>
      </c>
      <c r="R37" s="4">
        <v>50</v>
      </c>
      <c r="S37" s="4">
        <v>55</v>
      </c>
      <c r="T37" s="4">
        <v>60</v>
      </c>
      <c r="U37" s="4">
        <v>63</v>
      </c>
      <c r="V37" s="4">
        <v>67</v>
      </c>
      <c r="W37" s="4">
        <v>57</v>
      </c>
      <c r="X37" s="4">
        <v>67</v>
      </c>
      <c r="Y37" s="4">
        <v>74</v>
      </c>
      <c r="Z37" s="4">
        <v>81</v>
      </c>
      <c r="AA37" s="4">
        <v>89</v>
      </c>
      <c r="AB37" s="4">
        <v>94</v>
      </c>
    </row>
    <row r="38" spans="3:28">
      <c r="C38" s="1">
        <v>40</v>
      </c>
      <c r="D38" s="1"/>
      <c r="E38" s="4">
        <v>21</v>
      </c>
      <c r="F38" s="4">
        <v>25</v>
      </c>
      <c r="G38" s="4">
        <v>27.5</v>
      </c>
      <c r="H38" s="4">
        <v>30</v>
      </c>
      <c r="I38" s="4">
        <v>31.5</v>
      </c>
      <c r="J38" s="4">
        <v>33.5</v>
      </c>
      <c r="K38" s="4">
        <v>32.25</v>
      </c>
      <c r="L38" s="4">
        <v>37.75</v>
      </c>
      <c r="M38" s="4">
        <v>41.75</v>
      </c>
      <c r="N38" s="4">
        <v>45.75</v>
      </c>
      <c r="O38" s="4">
        <v>51</v>
      </c>
      <c r="P38" s="4">
        <v>53.75</v>
      </c>
      <c r="Q38" s="4">
        <v>42</v>
      </c>
      <c r="R38" s="4">
        <v>50</v>
      </c>
      <c r="S38" s="4">
        <v>55</v>
      </c>
      <c r="T38" s="4">
        <v>60</v>
      </c>
      <c r="U38" s="4">
        <v>63</v>
      </c>
      <c r="V38" s="4">
        <v>67</v>
      </c>
      <c r="W38" s="4">
        <v>57</v>
      </c>
      <c r="X38" s="4">
        <v>67</v>
      </c>
      <c r="Y38" s="4">
        <v>74</v>
      </c>
      <c r="Z38" s="4">
        <v>81</v>
      </c>
      <c r="AA38" s="4">
        <v>89</v>
      </c>
      <c r="AB38" s="4">
        <v>94</v>
      </c>
    </row>
    <row r="39" spans="3:28">
      <c r="C39" s="1">
        <v>41</v>
      </c>
      <c r="D39" s="1"/>
      <c r="E39" s="4">
        <v>21</v>
      </c>
      <c r="F39" s="4">
        <v>25</v>
      </c>
      <c r="G39" s="4">
        <v>27.5</v>
      </c>
      <c r="H39" s="4">
        <v>30</v>
      </c>
      <c r="I39" s="4">
        <v>31.5</v>
      </c>
      <c r="J39" s="4">
        <v>33.5</v>
      </c>
      <c r="K39" s="4">
        <v>32.25</v>
      </c>
      <c r="L39" s="4">
        <v>37.75</v>
      </c>
      <c r="M39" s="4">
        <v>41.75</v>
      </c>
      <c r="N39" s="4">
        <v>45.75</v>
      </c>
      <c r="O39" s="4">
        <v>51</v>
      </c>
      <c r="P39" s="4">
        <v>53.75</v>
      </c>
      <c r="Q39" s="4">
        <v>42</v>
      </c>
      <c r="R39" s="4">
        <v>50</v>
      </c>
      <c r="S39" s="4">
        <v>55</v>
      </c>
      <c r="T39" s="4">
        <v>60</v>
      </c>
      <c r="U39" s="4">
        <v>63</v>
      </c>
      <c r="V39" s="4">
        <v>67</v>
      </c>
      <c r="W39" s="4">
        <v>57</v>
      </c>
      <c r="X39" s="4">
        <v>67</v>
      </c>
      <c r="Y39" s="4">
        <v>74</v>
      </c>
      <c r="Z39" s="4">
        <v>81</v>
      </c>
      <c r="AA39" s="4">
        <v>89</v>
      </c>
      <c r="AB39" s="4">
        <v>94</v>
      </c>
    </row>
    <row r="40" spans="3:28">
      <c r="C40" s="1">
        <v>42</v>
      </c>
      <c r="D40" s="1"/>
      <c r="E40" s="4">
        <v>21</v>
      </c>
      <c r="F40" s="4">
        <v>25</v>
      </c>
      <c r="G40" s="4">
        <v>27.5</v>
      </c>
      <c r="H40" s="4">
        <v>30</v>
      </c>
      <c r="I40" s="4">
        <v>31.5</v>
      </c>
      <c r="J40" s="4">
        <v>33.5</v>
      </c>
      <c r="K40" s="4">
        <v>32.25</v>
      </c>
      <c r="L40" s="4">
        <v>37.75</v>
      </c>
      <c r="M40" s="4">
        <v>41.75</v>
      </c>
      <c r="N40" s="4">
        <v>45.75</v>
      </c>
      <c r="O40" s="4">
        <v>51</v>
      </c>
      <c r="P40" s="4">
        <v>53.75</v>
      </c>
      <c r="Q40" s="4">
        <v>42</v>
      </c>
      <c r="R40" s="4">
        <v>50</v>
      </c>
      <c r="S40" s="4">
        <v>55</v>
      </c>
      <c r="T40" s="4">
        <v>60</v>
      </c>
      <c r="U40" s="4">
        <v>63</v>
      </c>
      <c r="V40" s="4">
        <v>67</v>
      </c>
      <c r="W40" s="4">
        <v>57</v>
      </c>
      <c r="X40" s="4">
        <v>67</v>
      </c>
      <c r="Y40" s="4">
        <v>74</v>
      </c>
      <c r="Z40" s="4">
        <v>81</v>
      </c>
      <c r="AA40" s="4">
        <v>89</v>
      </c>
      <c r="AB40" s="4">
        <v>94</v>
      </c>
    </row>
    <row r="41" spans="3:28">
      <c r="C41" s="1">
        <v>43</v>
      </c>
      <c r="D41" s="1"/>
      <c r="E41" s="4">
        <v>21</v>
      </c>
      <c r="F41" s="4">
        <v>25</v>
      </c>
      <c r="G41" s="4">
        <v>27.5</v>
      </c>
      <c r="H41" s="4">
        <v>30</v>
      </c>
      <c r="I41" s="4">
        <v>32.5</v>
      </c>
      <c r="J41" s="4">
        <v>35</v>
      </c>
      <c r="K41" s="4">
        <v>32.25</v>
      </c>
      <c r="L41" s="4">
        <v>37.75</v>
      </c>
      <c r="M41" s="4">
        <v>41.75</v>
      </c>
      <c r="N41" s="4">
        <v>45.75</v>
      </c>
      <c r="O41" s="4">
        <v>52</v>
      </c>
      <c r="P41" s="4">
        <v>55.25</v>
      </c>
      <c r="Q41" s="4">
        <v>42</v>
      </c>
      <c r="R41" s="4">
        <v>50</v>
      </c>
      <c r="S41" s="4">
        <v>55</v>
      </c>
      <c r="T41" s="4">
        <v>60</v>
      </c>
      <c r="U41" s="4">
        <v>65</v>
      </c>
      <c r="V41" s="4">
        <v>70</v>
      </c>
      <c r="W41" s="4">
        <v>57</v>
      </c>
      <c r="X41" s="4">
        <v>67</v>
      </c>
      <c r="Y41" s="4">
        <v>74</v>
      </c>
      <c r="Z41" s="4">
        <v>81</v>
      </c>
      <c r="AA41" s="4">
        <v>91</v>
      </c>
      <c r="AB41" s="4">
        <v>97</v>
      </c>
    </row>
    <row r="42" spans="3:28">
      <c r="C42" s="1">
        <v>44</v>
      </c>
      <c r="D42" s="1"/>
      <c r="E42" s="4">
        <v>21</v>
      </c>
      <c r="F42" s="4">
        <v>25</v>
      </c>
      <c r="G42" s="4">
        <v>27.5</v>
      </c>
      <c r="H42" s="4">
        <v>31</v>
      </c>
      <c r="I42" s="4">
        <v>33.5</v>
      </c>
      <c r="J42" s="4">
        <v>36</v>
      </c>
      <c r="K42" s="4">
        <v>32.25</v>
      </c>
      <c r="L42" s="4">
        <v>37.75</v>
      </c>
      <c r="M42" s="4">
        <v>41.75</v>
      </c>
      <c r="N42" s="4">
        <v>46.75</v>
      </c>
      <c r="O42" s="4">
        <v>53</v>
      </c>
      <c r="P42" s="4">
        <v>56.25</v>
      </c>
      <c r="Q42" s="4">
        <v>42</v>
      </c>
      <c r="R42" s="4">
        <v>50</v>
      </c>
      <c r="S42" s="4">
        <v>55</v>
      </c>
      <c r="T42" s="4">
        <v>62</v>
      </c>
      <c r="U42" s="4">
        <v>67</v>
      </c>
      <c r="V42" s="4">
        <v>72</v>
      </c>
      <c r="W42" s="4">
        <v>57</v>
      </c>
      <c r="X42" s="4">
        <v>67</v>
      </c>
      <c r="Y42" s="4">
        <v>74</v>
      </c>
      <c r="Z42" s="4">
        <v>83</v>
      </c>
      <c r="AA42" s="4">
        <v>93</v>
      </c>
      <c r="AB42" s="4">
        <v>99</v>
      </c>
    </row>
    <row r="43" spans="3:28">
      <c r="C43" s="1">
        <v>45</v>
      </c>
      <c r="D43" s="1"/>
      <c r="E43" s="4">
        <v>21</v>
      </c>
      <c r="F43" s="4">
        <v>25</v>
      </c>
      <c r="G43" s="4">
        <v>27.5</v>
      </c>
      <c r="H43" s="4">
        <v>32</v>
      </c>
      <c r="I43" s="4">
        <v>35</v>
      </c>
      <c r="J43" s="4">
        <v>37</v>
      </c>
      <c r="K43" s="4">
        <v>32.25</v>
      </c>
      <c r="L43" s="4">
        <v>37.75</v>
      </c>
      <c r="M43" s="4">
        <v>41.75</v>
      </c>
      <c r="N43" s="4">
        <v>47.75</v>
      </c>
      <c r="O43" s="4">
        <v>54.5</v>
      </c>
      <c r="P43" s="4">
        <v>57.25</v>
      </c>
      <c r="Q43" s="4">
        <v>42</v>
      </c>
      <c r="R43" s="4">
        <v>50</v>
      </c>
      <c r="S43" s="4">
        <v>55</v>
      </c>
      <c r="T43" s="4">
        <v>64</v>
      </c>
      <c r="U43" s="4">
        <v>70</v>
      </c>
      <c r="V43" s="4">
        <v>74</v>
      </c>
      <c r="W43" s="4">
        <v>57</v>
      </c>
      <c r="X43" s="4">
        <v>67</v>
      </c>
      <c r="Y43" s="4">
        <v>74</v>
      </c>
      <c r="Z43" s="4">
        <v>85</v>
      </c>
      <c r="AA43" s="4">
        <v>96</v>
      </c>
      <c r="AB43" s="4">
        <v>101</v>
      </c>
    </row>
    <row r="44" spans="3:28">
      <c r="C44" s="1">
        <v>46</v>
      </c>
      <c r="D44" s="1"/>
      <c r="E44" s="4">
        <v>21.5</v>
      </c>
      <c r="F44" s="4">
        <v>25</v>
      </c>
      <c r="G44" s="4">
        <v>27.5</v>
      </c>
      <c r="H44" s="4">
        <v>33</v>
      </c>
      <c r="I44" s="4">
        <v>36</v>
      </c>
      <c r="J44" s="4">
        <v>38</v>
      </c>
      <c r="K44" s="4">
        <v>32.75</v>
      </c>
      <c r="L44" s="4">
        <v>37.75</v>
      </c>
      <c r="M44" s="4">
        <v>41.75</v>
      </c>
      <c r="N44" s="4">
        <v>48.75</v>
      </c>
      <c r="O44" s="4">
        <v>55.5</v>
      </c>
      <c r="P44" s="4">
        <v>58.25</v>
      </c>
      <c r="Q44" s="4">
        <v>43</v>
      </c>
      <c r="R44" s="4">
        <v>50</v>
      </c>
      <c r="S44" s="4">
        <v>55</v>
      </c>
      <c r="T44" s="4">
        <v>66</v>
      </c>
      <c r="U44" s="4">
        <v>72</v>
      </c>
      <c r="V44" s="4">
        <v>76</v>
      </c>
      <c r="W44" s="4">
        <v>58</v>
      </c>
      <c r="X44" s="4">
        <v>67</v>
      </c>
      <c r="Y44" s="4">
        <v>74</v>
      </c>
      <c r="Z44" s="4">
        <v>87</v>
      </c>
      <c r="AA44" s="4">
        <v>98</v>
      </c>
      <c r="AB44" s="4">
        <v>103</v>
      </c>
    </row>
    <row r="45" spans="3:28">
      <c r="C45" s="1">
        <v>47</v>
      </c>
      <c r="D45" s="1"/>
      <c r="E45" s="4">
        <v>22</v>
      </c>
      <c r="F45" s="4">
        <v>25.5</v>
      </c>
      <c r="G45" s="4">
        <v>28.5</v>
      </c>
      <c r="H45" s="4">
        <v>34</v>
      </c>
      <c r="I45" s="4">
        <v>37</v>
      </c>
      <c r="J45" s="4">
        <v>39</v>
      </c>
      <c r="K45" s="4">
        <v>33.25</v>
      </c>
      <c r="L45" s="4">
        <v>38.25</v>
      </c>
      <c r="M45" s="4">
        <v>42.75</v>
      </c>
      <c r="N45" s="4">
        <v>49.75</v>
      </c>
      <c r="O45" s="4">
        <v>56.5</v>
      </c>
      <c r="P45" s="4">
        <v>59.25</v>
      </c>
      <c r="Q45" s="4">
        <v>44</v>
      </c>
      <c r="R45" s="4">
        <v>51</v>
      </c>
      <c r="S45" s="4">
        <v>57</v>
      </c>
      <c r="T45" s="4">
        <v>68</v>
      </c>
      <c r="U45" s="4">
        <v>74</v>
      </c>
      <c r="V45" s="4">
        <v>78</v>
      </c>
      <c r="W45" s="4">
        <v>59</v>
      </c>
      <c r="X45" s="4">
        <v>68</v>
      </c>
      <c r="Y45" s="4">
        <v>76</v>
      </c>
      <c r="Z45" s="4">
        <v>89</v>
      </c>
      <c r="AA45" s="4">
        <v>100</v>
      </c>
      <c r="AB45" s="4">
        <v>105</v>
      </c>
    </row>
    <row r="46" spans="3:28">
      <c r="C46" s="1">
        <v>48</v>
      </c>
      <c r="D46" s="1"/>
      <c r="E46" s="4">
        <v>22.5</v>
      </c>
      <c r="F46" s="4">
        <v>26</v>
      </c>
      <c r="G46" s="4">
        <v>29.5</v>
      </c>
      <c r="H46" s="4">
        <v>35</v>
      </c>
      <c r="I46" s="4">
        <v>38</v>
      </c>
      <c r="J46" s="4">
        <v>40</v>
      </c>
      <c r="K46" s="4">
        <v>33.75</v>
      </c>
      <c r="L46" s="4">
        <v>38.75</v>
      </c>
      <c r="M46" s="4">
        <v>43.75</v>
      </c>
      <c r="N46" s="4">
        <v>50.75</v>
      </c>
      <c r="O46" s="4">
        <v>57.5</v>
      </c>
      <c r="P46" s="4">
        <v>60.25</v>
      </c>
      <c r="Q46" s="4">
        <v>45</v>
      </c>
      <c r="R46" s="4">
        <v>52</v>
      </c>
      <c r="S46" s="4">
        <v>59</v>
      </c>
      <c r="T46" s="4">
        <v>70</v>
      </c>
      <c r="U46" s="4">
        <v>76</v>
      </c>
      <c r="V46" s="4">
        <v>80</v>
      </c>
      <c r="W46" s="4">
        <v>60</v>
      </c>
      <c r="X46" s="4">
        <v>69</v>
      </c>
      <c r="Y46" s="4">
        <v>78</v>
      </c>
      <c r="Z46" s="4">
        <v>91</v>
      </c>
      <c r="AA46" s="4">
        <v>102</v>
      </c>
      <c r="AB46" s="4">
        <v>107</v>
      </c>
    </row>
    <row r="47" spans="3:28">
      <c r="C47" s="1">
        <v>49</v>
      </c>
      <c r="D47" s="1"/>
      <c r="E47" s="4">
        <v>23</v>
      </c>
      <c r="F47" s="4">
        <v>26.5</v>
      </c>
      <c r="G47" s="4">
        <v>30.5</v>
      </c>
      <c r="H47" s="4">
        <v>36</v>
      </c>
      <c r="I47" s="4">
        <v>39</v>
      </c>
      <c r="J47" s="4">
        <v>41</v>
      </c>
      <c r="K47" s="4">
        <v>34.25</v>
      </c>
      <c r="L47" s="4">
        <v>39.25</v>
      </c>
      <c r="M47" s="4">
        <v>44.75</v>
      </c>
      <c r="N47" s="4">
        <v>51.75</v>
      </c>
      <c r="O47" s="4">
        <v>58.5</v>
      </c>
      <c r="P47" s="4">
        <v>61.25</v>
      </c>
      <c r="Q47" s="4">
        <v>46</v>
      </c>
      <c r="R47" s="4">
        <v>53</v>
      </c>
      <c r="S47" s="4">
        <v>61</v>
      </c>
      <c r="T47" s="4">
        <v>72</v>
      </c>
      <c r="U47" s="4">
        <v>78</v>
      </c>
      <c r="V47" s="4">
        <v>82</v>
      </c>
      <c r="W47" s="4">
        <v>61</v>
      </c>
      <c r="X47" s="4">
        <v>70</v>
      </c>
      <c r="Y47" s="4">
        <v>80</v>
      </c>
      <c r="Z47" s="4">
        <v>93</v>
      </c>
      <c r="AA47" s="4">
        <v>104</v>
      </c>
      <c r="AB47" s="4">
        <v>109</v>
      </c>
    </row>
    <row r="48" spans="3:28">
      <c r="C48" s="1">
        <v>50</v>
      </c>
      <c r="D48" s="1"/>
      <c r="E48" s="4">
        <v>24</v>
      </c>
      <c r="F48" s="4">
        <v>27</v>
      </c>
      <c r="G48" s="4">
        <v>31.5</v>
      </c>
      <c r="H48" s="4">
        <v>37</v>
      </c>
      <c r="I48" s="4">
        <v>40</v>
      </c>
      <c r="J48" s="4">
        <v>42</v>
      </c>
      <c r="K48" s="4">
        <v>35.25</v>
      </c>
      <c r="L48" s="4">
        <v>39.75</v>
      </c>
      <c r="M48" s="4">
        <v>45.75</v>
      </c>
      <c r="N48" s="4">
        <v>52.75</v>
      </c>
      <c r="O48" s="4">
        <v>59.5</v>
      </c>
      <c r="P48" s="4">
        <v>62.25</v>
      </c>
      <c r="Q48" s="4">
        <v>48</v>
      </c>
      <c r="R48" s="4">
        <v>54</v>
      </c>
      <c r="S48" s="4">
        <v>63</v>
      </c>
      <c r="T48" s="4">
        <v>74</v>
      </c>
      <c r="U48" s="4">
        <v>80</v>
      </c>
      <c r="V48" s="4">
        <v>84</v>
      </c>
      <c r="W48" s="4">
        <v>63</v>
      </c>
      <c r="X48" s="4">
        <v>71</v>
      </c>
      <c r="Y48" s="4">
        <v>82</v>
      </c>
      <c r="Z48" s="4">
        <v>95</v>
      </c>
      <c r="AA48" s="4">
        <v>106</v>
      </c>
      <c r="AB48" s="4">
        <v>111</v>
      </c>
    </row>
    <row r="49" spans="3:28">
      <c r="C49" s="1">
        <v>51</v>
      </c>
      <c r="D49" s="1"/>
      <c r="E49" s="4">
        <v>25</v>
      </c>
      <c r="F49" s="4">
        <v>28</v>
      </c>
      <c r="G49" s="4">
        <v>32.5</v>
      </c>
      <c r="H49" s="4">
        <v>38</v>
      </c>
      <c r="I49" s="4">
        <v>41</v>
      </c>
      <c r="J49" s="4">
        <v>43</v>
      </c>
      <c r="K49" s="4">
        <v>36.25</v>
      </c>
      <c r="L49" s="4">
        <v>40.75</v>
      </c>
      <c r="M49" s="4">
        <v>46.75</v>
      </c>
      <c r="N49" s="4">
        <v>53.75</v>
      </c>
      <c r="O49" s="4">
        <v>60.5</v>
      </c>
      <c r="P49" s="4">
        <v>63.25</v>
      </c>
      <c r="Q49" s="4">
        <v>50</v>
      </c>
      <c r="R49" s="4">
        <v>56</v>
      </c>
      <c r="S49" s="4">
        <v>65</v>
      </c>
      <c r="T49" s="4">
        <v>76</v>
      </c>
      <c r="U49" s="4">
        <v>82</v>
      </c>
      <c r="V49" s="4">
        <v>86</v>
      </c>
      <c r="W49" s="4">
        <v>65</v>
      </c>
      <c r="X49" s="4">
        <v>73</v>
      </c>
      <c r="Y49" s="4">
        <v>84</v>
      </c>
      <c r="Z49" s="4">
        <v>97</v>
      </c>
      <c r="AA49" s="4">
        <v>108</v>
      </c>
      <c r="AB49" s="4">
        <v>113</v>
      </c>
    </row>
    <row r="50" spans="3:28">
      <c r="C50" s="1">
        <v>52</v>
      </c>
      <c r="D50" s="1"/>
      <c r="E50" s="4">
        <v>26</v>
      </c>
      <c r="F50" s="4">
        <v>29</v>
      </c>
      <c r="G50" s="4">
        <v>33.5</v>
      </c>
      <c r="H50" s="4">
        <v>39</v>
      </c>
      <c r="I50" s="4">
        <v>42</v>
      </c>
      <c r="J50" s="4">
        <v>44</v>
      </c>
      <c r="K50" s="4">
        <v>37.25</v>
      </c>
      <c r="L50" s="4">
        <v>41.75</v>
      </c>
      <c r="M50" s="4">
        <v>47.75</v>
      </c>
      <c r="N50" s="4">
        <v>54.75</v>
      </c>
      <c r="O50" s="4">
        <v>61.5</v>
      </c>
      <c r="P50" s="4">
        <v>64.25</v>
      </c>
      <c r="Q50" s="4">
        <v>52</v>
      </c>
      <c r="R50" s="4">
        <v>58</v>
      </c>
      <c r="S50" s="4">
        <v>67</v>
      </c>
      <c r="T50" s="4">
        <v>78</v>
      </c>
      <c r="U50" s="4">
        <v>84</v>
      </c>
      <c r="V50" s="4">
        <v>88</v>
      </c>
      <c r="W50" s="4">
        <v>67</v>
      </c>
      <c r="X50" s="4">
        <v>75</v>
      </c>
      <c r="Y50" s="4">
        <v>86</v>
      </c>
      <c r="Z50" s="4">
        <v>99</v>
      </c>
      <c r="AA50" s="4">
        <v>110</v>
      </c>
      <c r="AB50" s="4">
        <v>115</v>
      </c>
    </row>
    <row r="51" spans="3:28">
      <c r="C51" s="1">
        <v>53</v>
      </c>
      <c r="D51" s="1"/>
      <c r="E51" s="4">
        <v>27</v>
      </c>
      <c r="F51" s="4">
        <v>30</v>
      </c>
      <c r="G51" s="4">
        <v>34.5</v>
      </c>
      <c r="H51" s="4">
        <v>40</v>
      </c>
      <c r="I51" s="4">
        <v>43.5</v>
      </c>
      <c r="J51" s="4">
        <v>45.5</v>
      </c>
      <c r="K51" s="4">
        <v>38.25</v>
      </c>
      <c r="L51" s="4">
        <v>42.75</v>
      </c>
      <c r="M51" s="4">
        <v>48.75</v>
      </c>
      <c r="N51" s="4">
        <v>55.75</v>
      </c>
      <c r="O51" s="4">
        <v>63</v>
      </c>
      <c r="P51" s="4">
        <v>65.75</v>
      </c>
      <c r="Q51" s="4">
        <v>54</v>
      </c>
      <c r="R51" s="4">
        <v>60</v>
      </c>
      <c r="S51" s="4">
        <v>69</v>
      </c>
      <c r="T51" s="4">
        <v>80</v>
      </c>
      <c r="U51" s="4">
        <v>87</v>
      </c>
      <c r="V51" s="4">
        <v>91</v>
      </c>
      <c r="W51" s="4">
        <v>69</v>
      </c>
      <c r="X51" s="4">
        <v>77</v>
      </c>
      <c r="Y51" s="4">
        <v>88</v>
      </c>
      <c r="Z51" s="4">
        <v>101</v>
      </c>
      <c r="AA51" s="4">
        <v>113</v>
      </c>
      <c r="AB51" s="4">
        <v>118</v>
      </c>
    </row>
    <row r="52" spans="3:28">
      <c r="C52" s="1">
        <v>54</v>
      </c>
      <c r="D52" s="1"/>
      <c r="E52" s="4">
        <v>27.5</v>
      </c>
      <c r="F52" s="4">
        <v>31</v>
      </c>
      <c r="G52" s="4">
        <v>35.5</v>
      </c>
      <c r="H52" s="4">
        <v>41</v>
      </c>
      <c r="I52" s="4">
        <v>45</v>
      </c>
      <c r="J52" s="4">
        <v>47</v>
      </c>
      <c r="K52" s="4">
        <v>38.75</v>
      </c>
      <c r="L52" s="4">
        <v>43.75</v>
      </c>
      <c r="M52" s="4">
        <v>49.75</v>
      </c>
      <c r="N52" s="4">
        <v>56.75</v>
      </c>
      <c r="O52" s="4">
        <v>64.5</v>
      </c>
      <c r="P52" s="4">
        <v>67.25</v>
      </c>
      <c r="Q52" s="4">
        <v>55</v>
      </c>
      <c r="R52" s="4">
        <v>62</v>
      </c>
      <c r="S52" s="4">
        <v>71</v>
      </c>
      <c r="T52" s="4">
        <v>82</v>
      </c>
      <c r="U52" s="4">
        <v>90</v>
      </c>
      <c r="V52" s="4">
        <v>94</v>
      </c>
      <c r="W52" s="4">
        <v>70</v>
      </c>
      <c r="X52" s="4">
        <v>79</v>
      </c>
      <c r="Y52" s="4">
        <v>90</v>
      </c>
      <c r="Z52" s="4">
        <v>103</v>
      </c>
      <c r="AA52" s="4">
        <v>116</v>
      </c>
      <c r="AB52" s="4">
        <v>121</v>
      </c>
    </row>
    <row r="53" spans="3:28">
      <c r="C53" s="1">
        <v>55</v>
      </c>
      <c r="D53" s="1"/>
      <c r="E53" s="4">
        <v>28.5</v>
      </c>
      <c r="F53" s="4">
        <v>32</v>
      </c>
      <c r="G53" s="4">
        <v>36.5</v>
      </c>
      <c r="H53" s="4">
        <v>42</v>
      </c>
      <c r="I53" s="4">
        <v>46.5</v>
      </c>
      <c r="J53" s="4">
        <v>48.5</v>
      </c>
      <c r="K53" s="4">
        <v>39.75</v>
      </c>
      <c r="L53" s="4">
        <v>44.75</v>
      </c>
      <c r="M53" s="4">
        <v>50.75</v>
      </c>
      <c r="N53" s="4">
        <v>57.75</v>
      </c>
      <c r="O53" s="4">
        <v>66</v>
      </c>
      <c r="P53" s="4">
        <v>68.75</v>
      </c>
      <c r="Q53" s="4">
        <v>57</v>
      </c>
      <c r="R53" s="4">
        <v>64</v>
      </c>
      <c r="S53" s="4">
        <v>73</v>
      </c>
      <c r="T53" s="4">
        <v>84</v>
      </c>
      <c r="U53" s="4">
        <v>93</v>
      </c>
      <c r="V53" s="4">
        <v>97</v>
      </c>
      <c r="W53" s="4">
        <v>72</v>
      </c>
      <c r="X53" s="4">
        <v>81</v>
      </c>
      <c r="Y53" s="4">
        <v>92</v>
      </c>
      <c r="Z53" s="4">
        <v>105</v>
      </c>
      <c r="AA53" s="4">
        <v>119</v>
      </c>
      <c r="AB53" s="4">
        <v>124</v>
      </c>
    </row>
    <row r="54" spans="3:28">
      <c r="C54" s="1">
        <v>56</v>
      </c>
      <c r="D54" s="1"/>
      <c r="E54" s="4">
        <v>29.5</v>
      </c>
      <c r="F54" s="4">
        <v>33</v>
      </c>
      <c r="G54" s="4">
        <v>37.5</v>
      </c>
      <c r="H54" s="4">
        <v>43</v>
      </c>
      <c r="I54" s="4">
        <v>48</v>
      </c>
      <c r="J54" s="4">
        <v>50</v>
      </c>
      <c r="K54" s="4">
        <v>40.75</v>
      </c>
      <c r="L54" s="4">
        <v>45.75</v>
      </c>
      <c r="M54" s="4">
        <v>51.75</v>
      </c>
      <c r="N54" s="4">
        <v>58.75</v>
      </c>
      <c r="O54" s="4">
        <v>67.5</v>
      </c>
      <c r="P54" s="4">
        <v>70.25</v>
      </c>
      <c r="Q54" s="4">
        <v>59</v>
      </c>
      <c r="R54" s="4">
        <v>66</v>
      </c>
      <c r="S54" s="4">
        <v>75</v>
      </c>
      <c r="T54" s="4">
        <v>86</v>
      </c>
      <c r="U54" s="4">
        <v>96</v>
      </c>
      <c r="V54" s="4">
        <v>100</v>
      </c>
      <c r="W54" s="4">
        <v>74</v>
      </c>
      <c r="X54" s="4">
        <v>83</v>
      </c>
      <c r="Y54" s="4">
        <v>94</v>
      </c>
      <c r="Z54" s="4">
        <v>107</v>
      </c>
      <c r="AA54" s="4">
        <v>122</v>
      </c>
      <c r="AB54" s="4">
        <v>127</v>
      </c>
    </row>
    <row r="55" spans="3:28">
      <c r="C55" s="1">
        <v>57</v>
      </c>
      <c r="D55" s="1"/>
      <c r="E55" s="4">
        <v>30</v>
      </c>
      <c r="F55" s="4">
        <v>34</v>
      </c>
      <c r="G55" s="4">
        <v>38.5</v>
      </c>
      <c r="H55" s="4">
        <v>44</v>
      </c>
      <c r="I55" s="4">
        <v>50</v>
      </c>
      <c r="J55" s="4">
        <v>52</v>
      </c>
      <c r="K55" s="4">
        <v>41.25</v>
      </c>
      <c r="L55" s="4">
        <v>46.75</v>
      </c>
      <c r="M55" s="4">
        <v>52.75</v>
      </c>
      <c r="N55" s="4">
        <v>59.75</v>
      </c>
      <c r="O55" s="4">
        <v>69.5</v>
      </c>
      <c r="P55" s="4">
        <v>72.25</v>
      </c>
      <c r="Q55" s="4">
        <v>60</v>
      </c>
      <c r="R55" s="4">
        <v>68</v>
      </c>
      <c r="S55" s="4">
        <v>77</v>
      </c>
      <c r="T55" s="4">
        <v>88</v>
      </c>
      <c r="U55" s="4">
        <v>100</v>
      </c>
      <c r="V55" s="4">
        <v>104</v>
      </c>
      <c r="W55" s="4">
        <v>75</v>
      </c>
      <c r="X55" s="4">
        <v>85</v>
      </c>
      <c r="Y55" s="4">
        <v>96</v>
      </c>
      <c r="Z55" s="4">
        <v>109</v>
      </c>
      <c r="AA55" s="4">
        <v>126</v>
      </c>
      <c r="AB55" s="4">
        <v>131</v>
      </c>
    </row>
    <row r="56" spans="3:28">
      <c r="C56" s="1">
        <v>58</v>
      </c>
      <c r="D56" s="1"/>
      <c r="E56" s="4">
        <v>31</v>
      </c>
      <c r="F56" s="4">
        <v>35</v>
      </c>
      <c r="G56" s="4">
        <v>39.5</v>
      </c>
      <c r="H56" s="4">
        <v>45</v>
      </c>
      <c r="I56" s="4">
        <v>52</v>
      </c>
      <c r="J56" s="4">
        <v>54</v>
      </c>
      <c r="K56" s="4">
        <v>42.25</v>
      </c>
      <c r="L56" s="4">
        <v>47.75</v>
      </c>
      <c r="M56" s="4">
        <v>53.75</v>
      </c>
      <c r="N56" s="4">
        <v>60.75</v>
      </c>
      <c r="O56" s="4">
        <v>71.5</v>
      </c>
      <c r="P56" s="4">
        <v>74.25</v>
      </c>
      <c r="Q56" s="4">
        <v>62</v>
      </c>
      <c r="R56" s="4">
        <v>70</v>
      </c>
      <c r="S56" s="4">
        <v>79</v>
      </c>
      <c r="T56" s="4">
        <v>90</v>
      </c>
      <c r="U56" s="4">
        <v>104</v>
      </c>
      <c r="V56" s="4">
        <v>108</v>
      </c>
      <c r="W56" s="4">
        <v>77</v>
      </c>
      <c r="X56" s="4">
        <v>87</v>
      </c>
      <c r="Y56" s="4">
        <v>98</v>
      </c>
      <c r="Z56" s="4">
        <v>111</v>
      </c>
      <c r="AA56" s="4">
        <v>130</v>
      </c>
      <c r="AB56" s="4">
        <v>135</v>
      </c>
    </row>
    <row r="57" spans="3:28">
      <c r="C57" s="1">
        <v>59</v>
      </c>
      <c r="D57" s="1"/>
      <c r="E57" s="4">
        <v>32</v>
      </c>
      <c r="F57" s="4">
        <v>36</v>
      </c>
      <c r="G57" s="4">
        <v>40.5</v>
      </c>
      <c r="H57" s="4">
        <v>46</v>
      </c>
      <c r="I57" s="4">
        <v>54</v>
      </c>
      <c r="J57" s="4">
        <v>56</v>
      </c>
      <c r="K57" s="4">
        <v>43.25</v>
      </c>
      <c r="L57" s="4">
        <v>48.75</v>
      </c>
      <c r="M57" s="4">
        <v>54.75</v>
      </c>
      <c r="N57" s="4">
        <v>61.75</v>
      </c>
      <c r="O57" s="4">
        <v>73.5</v>
      </c>
      <c r="P57" s="4">
        <v>76.25</v>
      </c>
      <c r="Q57" s="4">
        <v>64</v>
      </c>
      <c r="R57" s="4">
        <v>72</v>
      </c>
      <c r="S57" s="4">
        <v>81</v>
      </c>
      <c r="T57" s="4">
        <v>92</v>
      </c>
      <c r="U57" s="4">
        <v>108</v>
      </c>
      <c r="V57" s="4">
        <v>112</v>
      </c>
      <c r="W57" s="4">
        <v>79</v>
      </c>
      <c r="X57" s="4">
        <v>89</v>
      </c>
      <c r="Y57" s="4">
        <v>100</v>
      </c>
      <c r="Z57" s="4">
        <v>113</v>
      </c>
      <c r="AA57" s="4">
        <v>134</v>
      </c>
      <c r="AB57" s="4">
        <v>139</v>
      </c>
    </row>
    <row r="58" spans="3:28">
      <c r="C58" s="1">
        <v>60</v>
      </c>
      <c r="D58" s="1"/>
      <c r="E58" s="4">
        <v>32</v>
      </c>
      <c r="F58" s="4">
        <v>36.5</v>
      </c>
      <c r="G58" s="4">
        <v>41</v>
      </c>
      <c r="H58" s="4">
        <v>47</v>
      </c>
      <c r="I58" s="4">
        <v>55</v>
      </c>
      <c r="J58" s="4">
        <v>57</v>
      </c>
      <c r="K58" s="4">
        <v>43.25</v>
      </c>
      <c r="L58" s="4">
        <v>49.25</v>
      </c>
      <c r="M58" s="4">
        <v>55.25</v>
      </c>
      <c r="N58" s="4">
        <v>62.75</v>
      </c>
      <c r="O58" s="4">
        <v>74.5</v>
      </c>
      <c r="P58" s="4">
        <v>77.25</v>
      </c>
      <c r="Q58" s="4">
        <v>64</v>
      </c>
      <c r="R58" s="4">
        <v>73</v>
      </c>
      <c r="S58" s="4">
        <v>82</v>
      </c>
      <c r="T58" s="4">
        <v>94</v>
      </c>
      <c r="U58" s="4">
        <v>110</v>
      </c>
      <c r="V58" s="4">
        <v>114</v>
      </c>
      <c r="W58" s="4">
        <v>79</v>
      </c>
      <c r="X58" s="4">
        <v>90</v>
      </c>
      <c r="Y58" s="4">
        <v>101</v>
      </c>
      <c r="Z58" s="4">
        <v>115</v>
      </c>
      <c r="AA58" s="4">
        <v>136</v>
      </c>
      <c r="AB58" s="4">
        <v>141</v>
      </c>
    </row>
    <row r="59" spans="3:28">
      <c r="C59" s="1">
        <v>61</v>
      </c>
      <c r="D59" s="1"/>
      <c r="E59" s="4">
        <v>32</v>
      </c>
      <c r="F59" s="4">
        <v>37</v>
      </c>
      <c r="G59" s="4">
        <v>41.5</v>
      </c>
      <c r="H59" s="4">
        <v>48</v>
      </c>
      <c r="I59" s="4">
        <v>57</v>
      </c>
      <c r="J59" s="4">
        <v>59</v>
      </c>
      <c r="K59" s="4">
        <v>43.25</v>
      </c>
      <c r="L59" s="4">
        <v>49.75</v>
      </c>
      <c r="M59" s="4">
        <v>55.75</v>
      </c>
      <c r="N59" s="4">
        <v>63.75</v>
      </c>
      <c r="O59" s="4">
        <v>76.5</v>
      </c>
      <c r="P59" s="4">
        <v>79.25</v>
      </c>
      <c r="Q59" s="4">
        <v>64</v>
      </c>
      <c r="R59" s="4">
        <v>74</v>
      </c>
      <c r="S59" s="4">
        <v>83</v>
      </c>
      <c r="T59" s="4">
        <v>96</v>
      </c>
      <c r="U59" s="4">
        <v>114</v>
      </c>
      <c r="V59" s="4">
        <v>118</v>
      </c>
      <c r="W59" s="4">
        <v>79</v>
      </c>
      <c r="X59" s="4">
        <v>91</v>
      </c>
      <c r="Y59" s="4">
        <v>102</v>
      </c>
      <c r="Z59" s="4">
        <v>117</v>
      </c>
      <c r="AA59" s="4">
        <v>140</v>
      </c>
      <c r="AB59" s="4">
        <v>145</v>
      </c>
    </row>
    <row r="60" spans="3:28">
      <c r="C60" s="1">
        <v>62</v>
      </c>
      <c r="D60" s="1"/>
      <c r="E60" s="4">
        <v>32</v>
      </c>
      <c r="F60" s="4">
        <v>37.5</v>
      </c>
      <c r="G60" s="4">
        <v>42</v>
      </c>
      <c r="H60" s="4">
        <v>49</v>
      </c>
      <c r="I60" s="4">
        <v>59.5</v>
      </c>
      <c r="J60" s="4">
        <v>61.5</v>
      </c>
      <c r="K60" s="4">
        <v>43.25</v>
      </c>
      <c r="L60" s="4">
        <v>50.25</v>
      </c>
      <c r="M60" s="4">
        <v>56.25</v>
      </c>
      <c r="N60" s="4">
        <v>64.75</v>
      </c>
      <c r="O60" s="4">
        <v>79</v>
      </c>
      <c r="P60" s="4">
        <v>81.75</v>
      </c>
      <c r="Q60" s="4">
        <v>64</v>
      </c>
      <c r="R60" s="4">
        <v>75</v>
      </c>
      <c r="S60" s="4">
        <v>84</v>
      </c>
      <c r="T60" s="4">
        <v>98</v>
      </c>
      <c r="U60" s="4">
        <v>119</v>
      </c>
      <c r="V60" s="4">
        <v>123</v>
      </c>
      <c r="W60" s="4">
        <v>79</v>
      </c>
      <c r="X60" s="4">
        <v>92</v>
      </c>
      <c r="Y60" s="4">
        <v>103</v>
      </c>
      <c r="Z60" s="4">
        <v>119</v>
      </c>
      <c r="AA60" s="4">
        <v>145</v>
      </c>
      <c r="AB60" s="4">
        <v>150</v>
      </c>
    </row>
    <row r="61" spans="3:28">
      <c r="C61" s="1">
        <v>63</v>
      </c>
      <c r="D61" s="1"/>
      <c r="E61" s="4">
        <v>32</v>
      </c>
      <c r="F61" s="4">
        <v>38</v>
      </c>
      <c r="G61" s="4">
        <v>42.5</v>
      </c>
      <c r="H61" s="4">
        <v>50</v>
      </c>
      <c r="I61" s="4">
        <v>62</v>
      </c>
      <c r="J61" s="4">
        <v>64</v>
      </c>
      <c r="K61" s="4">
        <v>43.25</v>
      </c>
      <c r="L61" s="4">
        <v>50.75</v>
      </c>
      <c r="M61" s="4">
        <v>56.75</v>
      </c>
      <c r="N61" s="4">
        <v>65.75</v>
      </c>
      <c r="O61" s="4">
        <v>81.5</v>
      </c>
      <c r="P61" s="4">
        <v>84.25</v>
      </c>
      <c r="Q61" s="4">
        <v>64</v>
      </c>
      <c r="R61" s="4">
        <v>76</v>
      </c>
      <c r="S61" s="4">
        <v>85</v>
      </c>
      <c r="T61" s="4">
        <v>100</v>
      </c>
      <c r="U61" s="4">
        <v>124</v>
      </c>
      <c r="V61" s="4">
        <v>128</v>
      </c>
      <c r="W61" s="4">
        <v>79</v>
      </c>
      <c r="X61" s="4">
        <v>93</v>
      </c>
      <c r="Y61" s="4">
        <v>104</v>
      </c>
      <c r="Z61" s="4">
        <v>121</v>
      </c>
      <c r="AA61" s="4">
        <v>150</v>
      </c>
      <c r="AB61" s="4">
        <v>155</v>
      </c>
    </row>
    <row r="62" spans="3:28">
      <c r="C62" s="1">
        <v>64</v>
      </c>
      <c r="D62" s="1"/>
      <c r="E62" s="4">
        <v>32</v>
      </c>
      <c r="F62" s="4">
        <v>39.5</v>
      </c>
      <c r="G62" s="4">
        <v>46.5</v>
      </c>
      <c r="H62" s="4">
        <v>55</v>
      </c>
      <c r="I62" s="4">
        <v>65</v>
      </c>
      <c r="J62" s="4">
        <v>67</v>
      </c>
      <c r="K62" s="4">
        <v>43.25</v>
      </c>
      <c r="L62" s="4">
        <v>52.25</v>
      </c>
      <c r="M62" s="4">
        <v>60.75</v>
      </c>
      <c r="N62" s="4">
        <v>70.75</v>
      </c>
      <c r="O62" s="4">
        <v>84.5</v>
      </c>
      <c r="P62" s="4">
        <v>87.25</v>
      </c>
      <c r="Q62" s="4">
        <v>64</v>
      </c>
      <c r="R62" s="4">
        <v>79</v>
      </c>
      <c r="S62" s="4">
        <v>93</v>
      </c>
      <c r="T62" s="4">
        <v>110</v>
      </c>
      <c r="U62" s="4">
        <v>130</v>
      </c>
      <c r="V62" s="4">
        <v>134</v>
      </c>
      <c r="W62" s="4">
        <v>79</v>
      </c>
      <c r="X62" s="4">
        <v>96</v>
      </c>
      <c r="Y62" s="4">
        <v>112</v>
      </c>
      <c r="Z62" s="4">
        <v>131</v>
      </c>
      <c r="AA62" s="4">
        <v>156</v>
      </c>
      <c r="AB62" s="4">
        <v>161</v>
      </c>
    </row>
    <row r="63" spans="3:28">
      <c r="C63" s="1">
        <v>65</v>
      </c>
      <c r="D63" s="1"/>
      <c r="E63" s="4">
        <v>32</v>
      </c>
      <c r="F63" s="4">
        <v>39.5</v>
      </c>
      <c r="G63" s="4">
        <v>46.5</v>
      </c>
      <c r="H63" s="4">
        <v>55</v>
      </c>
      <c r="I63" s="4">
        <v>68</v>
      </c>
      <c r="J63" s="4">
        <v>70</v>
      </c>
      <c r="K63" s="4">
        <v>43.25</v>
      </c>
      <c r="L63" s="4">
        <v>52.25</v>
      </c>
      <c r="M63" s="4">
        <v>60.75</v>
      </c>
      <c r="N63" s="4">
        <v>70.75</v>
      </c>
      <c r="O63" s="4">
        <v>87.5</v>
      </c>
      <c r="P63" s="4">
        <v>90.25</v>
      </c>
      <c r="Q63" s="4">
        <v>64</v>
      </c>
      <c r="R63" s="4">
        <v>79</v>
      </c>
      <c r="S63" s="4">
        <v>93</v>
      </c>
      <c r="T63" s="4">
        <v>110</v>
      </c>
      <c r="U63" s="4">
        <v>136</v>
      </c>
      <c r="V63" s="4">
        <v>140</v>
      </c>
      <c r="W63" s="4">
        <v>79</v>
      </c>
      <c r="X63" s="4">
        <v>96</v>
      </c>
      <c r="Y63" s="4">
        <v>112</v>
      </c>
      <c r="Z63" s="4">
        <v>131</v>
      </c>
      <c r="AA63" s="4">
        <v>162</v>
      </c>
      <c r="AB63" s="4">
        <v>167</v>
      </c>
    </row>
    <row r="64" spans="3:28">
      <c r="C64" s="1">
        <v>66</v>
      </c>
      <c r="D64" s="1"/>
      <c r="E64" s="4">
        <v>34</v>
      </c>
      <c r="F64" s="4">
        <v>40</v>
      </c>
      <c r="G64" s="4">
        <v>47</v>
      </c>
      <c r="H64" s="4">
        <v>56</v>
      </c>
      <c r="I64" s="4">
        <v>71</v>
      </c>
      <c r="J64" s="4">
        <v>73</v>
      </c>
      <c r="K64" s="4">
        <v>45.25</v>
      </c>
      <c r="L64" s="4">
        <v>52.75</v>
      </c>
      <c r="M64" s="4">
        <v>61.25</v>
      </c>
      <c r="N64" s="4">
        <v>71.75</v>
      </c>
      <c r="O64" s="4">
        <v>90.5</v>
      </c>
      <c r="P64" s="4">
        <v>93.25</v>
      </c>
      <c r="Q64" s="4">
        <v>68</v>
      </c>
      <c r="R64" s="4">
        <v>80</v>
      </c>
      <c r="S64" s="4">
        <v>94</v>
      </c>
      <c r="T64" s="4">
        <v>112</v>
      </c>
      <c r="U64" s="4">
        <v>142</v>
      </c>
      <c r="V64" s="4">
        <v>146</v>
      </c>
      <c r="W64" s="4">
        <v>83</v>
      </c>
      <c r="X64" s="4">
        <v>97</v>
      </c>
      <c r="Y64" s="4">
        <v>113</v>
      </c>
      <c r="Z64" s="4">
        <v>133</v>
      </c>
      <c r="AA64" s="4">
        <v>168</v>
      </c>
      <c r="AB64" s="4">
        <v>173</v>
      </c>
    </row>
    <row r="65" spans="3:28">
      <c r="C65" s="1">
        <v>67</v>
      </c>
      <c r="D65" s="1"/>
      <c r="E65" s="4">
        <v>36</v>
      </c>
      <c r="F65" s="4">
        <v>41</v>
      </c>
      <c r="G65" s="4">
        <v>48</v>
      </c>
      <c r="H65" s="4">
        <v>57</v>
      </c>
      <c r="I65" s="4">
        <v>74.5</v>
      </c>
      <c r="J65" s="4">
        <v>76.5</v>
      </c>
      <c r="K65" s="4">
        <v>47.25</v>
      </c>
      <c r="L65" s="4">
        <v>53.75</v>
      </c>
      <c r="M65" s="4">
        <v>62.25</v>
      </c>
      <c r="N65" s="4">
        <v>72.75</v>
      </c>
      <c r="O65" s="4">
        <v>94</v>
      </c>
      <c r="P65" s="4">
        <v>96.75</v>
      </c>
      <c r="Q65" s="4">
        <v>72</v>
      </c>
      <c r="R65" s="4">
        <v>82</v>
      </c>
      <c r="S65" s="4">
        <v>96</v>
      </c>
      <c r="T65" s="4">
        <v>114</v>
      </c>
      <c r="U65" s="4">
        <v>149</v>
      </c>
      <c r="V65" s="4">
        <v>153</v>
      </c>
      <c r="W65" s="4">
        <v>87</v>
      </c>
      <c r="X65" s="4">
        <v>99</v>
      </c>
      <c r="Y65" s="4">
        <v>115</v>
      </c>
      <c r="Z65" s="4">
        <v>135</v>
      </c>
      <c r="AA65" s="4">
        <v>175</v>
      </c>
      <c r="AB65" s="4">
        <v>180</v>
      </c>
    </row>
    <row r="66" spans="3:28">
      <c r="C66" s="1">
        <v>68</v>
      </c>
      <c r="D66" s="1"/>
      <c r="E66" s="4">
        <v>37.5</v>
      </c>
      <c r="F66" s="4">
        <v>43</v>
      </c>
      <c r="G66" s="4">
        <v>48.5</v>
      </c>
      <c r="H66" s="4">
        <v>57.5</v>
      </c>
      <c r="I66" s="4">
        <v>77.5</v>
      </c>
      <c r="J66" s="4">
        <v>79.5</v>
      </c>
      <c r="K66" s="4">
        <v>48.75</v>
      </c>
      <c r="L66" s="4">
        <v>55.75</v>
      </c>
      <c r="M66" s="4">
        <v>62.75</v>
      </c>
      <c r="N66" s="4">
        <v>73.25</v>
      </c>
      <c r="O66" s="4">
        <v>97</v>
      </c>
      <c r="P66" s="4">
        <v>99.75</v>
      </c>
      <c r="Q66" s="4">
        <v>75</v>
      </c>
      <c r="R66" s="4">
        <v>86</v>
      </c>
      <c r="S66" s="4">
        <v>97</v>
      </c>
      <c r="T66" s="4">
        <v>115</v>
      </c>
      <c r="U66" s="4">
        <v>155</v>
      </c>
      <c r="V66" s="4">
        <v>159</v>
      </c>
      <c r="W66" s="4">
        <v>90</v>
      </c>
      <c r="X66" s="4">
        <v>103</v>
      </c>
      <c r="Y66" s="4">
        <v>116</v>
      </c>
      <c r="Z66" s="4">
        <v>136</v>
      </c>
      <c r="AA66" s="4">
        <v>181</v>
      </c>
      <c r="AB66" s="4">
        <v>186</v>
      </c>
    </row>
    <row r="67" spans="3:28">
      <c r="C67" s="1">
        <v>69</v>
      </c>
      <c r="D67" s="1"/>
      <c r="E67" s="4">
        <v>39</v>
      </c>
      <c r="F67" s="4">
        <v>44.5</v>
      </c>
      <c r="G67" s="4">
        <v>49</v>
      </c>
      <c r="H67" s="4">
        <v>58.5</v>
      </c>
      <c r="I67" s="4">
        <v>80.5</v>
      </c>
      <c r="J67" s="4">
        <v>82.5</v>
      </c>
      <c r="K67" s="4">
        <v>50.25</v>
      </c>
      <c r="L67" s="4">
        <v>57.25</v>
      </c>
      <c r="M67" s="4">
        <v>63.25</v>
      </c>
      <c r="N67" s="4">
        <v>74.25</v>
      </c>
      <c r="O67" s="4">
        <v>100</v>
      </c>
      <c r="P67" s="4">
        <v>102.75</v>
      </c>
      <c r="Q67" s="4">
        <v>78</v>
      </c>
      <c r="R67" s="4">
        <v>89</v>
      </c>
      <c r="S67" s="4">
        <v>98</v>
      </c>
      <c r="T67" s="4">
        <v>117</v>
      </c>
      <c r="U67" s="4">
        <v>161</v>
      </c>
      <c r="V67" s="4">
        <v>165</v>
      </c>
      <c r="W67" s="4">
        <v>93</v>
      </c>
      <c r="X67" s="4">
        <v>106</v>
      </c>
      <c r="Y67" s="4">
        <v>117</v>
      </c>
      <c r="Z67" s="4">
        <v>138</v>
      </c>
      <c r="AA67" s="4">
        <v>187</v>
      </c>
      <c r="AB67" s="4">
        <v>192</v>
      </c>
    </row>
    <row r="68" spans="3:28">
      <c r="C68" s="1">
        <v>70</v>
      </c>
      <c r="D68" s="1"/>
      <c r="E68" s="4">
        <v>41</v>
      </c>
      <c r="F68" s="4">
        <v>46.5</v>
      </c>
      <c r="G68" s="4">
        <v>50.5</v>
      </c>
      <c r="H68" s="4">
        <v>60</v>
      </c>
      <c r="I68" s="4">
        <v>83</v>
      </c>
      <c r="J68" s="4">
        <v>85</v>
      </c>
      <c r="K68" s="4">
        <v>52.25</v>
      </c>
      <c r="L68" s="4">
        <v>59.25</v>
      </c>
      <c r="M68" s="4">
        <v>64.75</v>
      </c>
      <c r="N68" s="4">
        <v>75.75</v>
      </c>
      <c r="O68" s="4">
        <v>102.5</v>
      </c>
      <c r="P68" s="4">
        <v>105.25</v>
      </c>
      <c r="Q68" s="4">
        <v>82</v>
      </c>
      <c r="R68" s="4">
        <v>93</v>
      </c>
      <c r="S68" s="4">
        <v>101</v>
      </c>
      <c r="T68" s="4">
        <v>120</v>
      </c>
      <c r="U68" s="4">
        <v>166</v>
      </c>
      <c r="V68" s="4">
        <v>170</v>
      </c>
      <c r="W68" s="4">
        <v>97</v>
      </c>
      <c r="X68" s="4">
        <v>110</v>
      </c>
      <c r="Y68" s="4">
        <v>120</v>
      </c>
      <c r="Z68" s="4">
        <v>141</v>
      </c>
      <c r="AA68" s="4">
        <v>192</v>
      </c>
      <c r="AB68" s="4">
        <v>197</v>
      </c>
    </row>
    <row r="69" spans="3:28">
      <c r="C69" s="1">
        <v>71</v>
      </c>
      <c r="D69" s="1"/>
      <c r="E69" s="4">
        <v>42.5</v>
      </c>
      <c r="F69" s="4">
        <v>48</v>
      </c>
      <c r="G69" s="4">
        <v>53.5</v>
      </c>
      <c r="H69" s="4">
        <v>61</v>
      </c>
      <c r="I69" s="4">
        <v>84.5</v>
      </c>
      <c r="J69" s="4">
        <v>86.5</v>
      </c>
      <c r="K69" s="4">
        <v>53.75</v>
      </c>
      <c r="L69" s="4">
        <v>60.75</v>
      </c>
      <c r="M69" s="4">
        <v>67.75</v>
      </c>
      <c r="N69" s="4">
        <v>76.75</v>
      </c>
      <c r="O69" s="4">
        <v>104</v>
      </c>
      <c r="P69" s="4">
        <v>106.75</v>
      </c>
      <c r="Q69" s="4">
        <v>85</v>
      </c>
      <c r="R69" s="4">
        <v>96</v>
      </c>
      <c r="S69" s="4">
        <v>107</v>
      </c>
      <c r="T69" s="4">
        <v>122</v>
      </c>
      <c r="U69" s="4">
        <v>169</v>
      </c>
      <c r="V69" s="4">
        <v>173</v>
      </c>
      <c r="W69" s="4">
        <v>100</v>
      </c>
      <c r="X69" s="4">
        <v>113</v>
      </c>
      <c r="Y69" s="4">
        <v>126</v>
      </c>
      <c r="Z69" s="4">
        <v>143</v>
      </c>
      <c r="AA69" s="4">
        <v>195</v>
      </c>
      <c r="AB69" s="4">
        <v>200</v>
      </c>
    </row>
    <row r="70" spans="3:28">
      <c r="C70" s="1">
        <v>72</v>
      </c>
      <c r="D70" s="1"/>
      <c r="E70" s="4">
        <v>44.5</v>
      </c>
      <c r="F70" s="4">
        <v>50.5</v>
      </c>
      <c r="G70" s="4">
        <v>56</v>
      </c>
      <c r="H70" s="4">
        <v>63</v>
      </c>
      <c r="I70" s="4">
        <v>86</v>
      </c>
      <c r="J70" s="4">
        <v>88</v>
      </c>
      <c r="K70" s="4">
        <v>55.75</v>
      </c>
      <c r="L70" s="4">
        <v>63.25</v>
      </c>
      <c r="M70" s="4">
        <v>70.25</v>
      </c>
      <c r="N70" s="4">
        <v>78.75</v>
      </c>
      <c r="O70" s="4">
        <v>105.5</v>
      </c>
      <c r="P70" s="4">
        <v>108.25</v>
      </c>
      <c r="Q70" s="4">
        <v>89</v>
      </c>
      <c r="R70" s="4">
        <v>101</v>
      </c>
      <c r="S70" s="4">
        <v>112</v>
      </c>
      <c r="T70" s="4">
        <v>126</v>
      </c>
      <c r="U70" s="4">
        <v>172</v>
      </c>
      <c r="V70" s="4">
        <v>176</v>
      </c>
      <c r="W70" s="4">
        <v>104</v>
      </c>
      <c r="X70" s="4">
        <v>118</v>
      </c>
      <c r="Y70" s="4">
        <v>131</v>
      </c>
      <c r="Z70" s="4">
        <v>147</v>
      </c>
      <c r="AA70" s="4">
        <v>198</v>
      </c>
      <c r="AB70" s="4">
        <v>203</v>
      </c>
    </row>
    <row r="71" spans="3:28">
      <c r="C71" s="1">
        <v>73</v>
      </c>
      <c r="D71" s="1"/>
      <c r="E71" s="4">
        <v>46.5</v>
      </c>
      <c r="F71" s="4">
        <v>53</v>
      </c>
      <c r="G71" s="4">
        <v>58.5</v>
      </c>
      <c r="H71" s="4">
        <v>64.5</v>
      </c>
      <c r="I71" s="4">
        <v>88</v>
      </c>
      <c r="J71" s="4">
        <v>90</v>
      </c>
      <c r="K71" s="4">
        <v>57.75</v>
      </c>
      <c r="L71" s="4">
        <v>65.75</v>
      </c>
      <c r="M71" s="4">
        <v>72.75</v>
      </c>
      <c r="N71" s="4">
        <v>80.25</v>
      </c>
      <c r="O71" s="4">
        <v>107.5</v>
      </c>
      <c r="P71" s="4">
        <v>110.25</v>
      </c>
      <c r="Q71" s="4">
        <v>93</v>
      </c>
      <c r="R71" s="4">
        <v>106</v>
      </c>
      <c r="S71" s="4">
        <v>117</v>
      </c>
      <c r="T71" s="4">
        <v>129</v>
      </c>
      <c r="U71" s="4">
        <v>176</v>
      </c>
      <c r="V71" s="4">
        <v>180</v>
      </c>
      <c r="W71" s="4">
        <v>108</v>
      </c>
      <c r="X71" s="4">
        <v>123</v>
      </c>
      <c r="Y71" s="4">
        <v>136</v>
      </c>
      <c r="Z71" s="4">
        <v>150</v>
      </c>
      <c r="AA71" s="4">
        <v>202</v>
      </c>
      <c r="AB71" s="4">
        <v>207</v>
      </c>
    </row>
    <row r="72" spans="3:28">
      <c r="C72" s="1">
        <v>74</v>
      </c>
      <c r="D72" s="1"/>
      <c r="E72" s="4">
        <v>48.5</v>
      </c>
      <c r="F72" s="4">
        <v>55.5</v>
      </c>
      <c r="G72" s="4">
        <v>61.5</v>
      </c>
      <c r="H72" s="4">
        <v>67.5</v>
      </c>
      <c r="I72" s="4">
        <v>91.5</v>
      </c>
      <c r="J72" s="4">
        <v>93.5</v>
      </c>
      <c r="K72" s="4">
        <v>59.75</v>
      </c>
      <c r="L72" s="4">
        <v>68.25</v>
      </c>
      <c r="M72" s="4">
        <v>75.75</v>
      </c>
      <c r="N72" s="4">
        <v>83.25</v>
      </c>
      <c r="O72" s="4">
        <v>111</v>
      </c>
      <c r="P72" s="4">
        <v>113.75</v>
      </c>
      <c r="Q72" s="4">
        <v>97</v>
      </c>
      <c r="R72" s="4">
        <v>111</v>
      </c>
      <c r="S72" s="4">
        <v>123</v>
      </c>
      <c r="T72" s="4">
        <v>135</v>
      </c>
      <c r="U72" s="4">
        <v>183</v>
      </c>
      <c r="V72" s="4">
        <v>187</v>
      </c>
      <c r="W72" s="4">
        <v>112</v>
      </c>
      <c r="X72" s="4">
        <v>128</v>
      </c>
      <c r="Y72" s="4">
        <v>142</v>
      </c>
      <c r="Z72" s="4">
        <v>156</v>
      </c>
      <c r="AA72" s="4">
        <v>209</v>
      </c>
      <c r="AB72" s="4">
        <v>214</v>
      </c>
    </row>
    <row r="73" spans="3:28">
      <c r="C73" s="1">
        <v>75</v>
      </c>
      <c r="D73" s="1"/>
      <c r="E73" s="4">
        <v>50.5</v>
      </c>
      <c r="F73" s="4">
        <v>58</v>
      </c>
      <c r="G73" s="4">
        <v>64.5</v>
      </c>
      <c r="H73" s="4">
        <v>72</v>
      </c>
      <c r="I73" s="4">
        <v>95</v>
      </c>
      <c r="J73" s="4">
        <v>97</v>
      </c>
      <c r="K73" s="4">
        <v>61.75</v>
      </c>
      <c r="L73" s="4">
        <v>70.75</v>
      </c>
      <c r="M73" s="4">
        <v>78.75</v>
      </c>
      <c r="N73" s="4">
        <v>87.75</v>
      </c>
      <c r="O73" s="4">
        <v>114.5</v>
      </c>
      <c r="P73" s="4">
        <v>117.25</v>
      </c>
      <c r="Q73" s="4">
        <v>101</v>
      </c>
      <c r="R73" s="4">
        <v>116</v>
      </c>
      <c r="S73" s="4">
        <v>129</v>
      </c>
      <c r="T73" s="4">
        <v>144</v>
      </c>
      <c r="U73" s="4">
        <v>190</v>
      </c>
      <c r="V73" s="4">
        <v>194</v>
      </c>
      <c r="W73" s="4">
        <v>116</v>
      </c>
      <c r="X73" s="4">
        <v>133</v>
      </c>
      <c r="Y73" s="4">
        <v>148</v>
      </c>
      <c r="Z73" s="4">
        <v>165</v>
      </c>
      <c r="AA73" s="4">
        <v>216</v>
      </c>
      <c r="AB73" s="4">
        <v>221</v>
      </c>
    </row>
    <row r="74" spans="3:28">
      <c r="C74" s="1">
        <v>76</v>
      </c>
      <c r="D74" s="1"/>
      <c r="E74" s="4">
        <v>53</v>
      </c>
      <c r="F74" s="4">
        <v>60.5</v>
      </c>
      <c r="G74" s="4">
        <v>67</v>
      </c>
      <c r="H74" s="4">
        <v>75</v>
      </c>
      <c r="I74" s="4">
        <v>99</v>
      </c>
      <c r="J74" s="4">
        <v>101</v>
      </c>
      <c r="K74" s="4">
        <v>64.25</v>
      </c>
      <c r="L74" s="4">
        <v>73.25</v>
      </c>
      <c r="M74" s="4">
        <v>81.25</v>
      </c>
      <c r="N74" s="4">
        <v>90.75</v>
      </c>
      <c r="O74" s="4">
        <v>118.5</v>
      </c>
      <c r="P74" s="4">
        <v>121.25</v>
      </c>
      <c r="Q74" s="4">
        <v>106</v>
      </c>
      <c r="R74" s="4">
        <v>121</v>
      </c>
      <c r="S74" s="4">
        <v>134</v>
      </c>
      <c r="T74" s="4">
        <v>150</v>
      </c>
      <c r="U74" s="4">
        <v>198</v>
      </c>
      <c r="V74" s="4">
        <v>202</v>
      </c>
      <c r="W74" s="4">
        <v>121</v>
      </c>
      <c r="X74" s="4">
        <v>138</v>
      </c>
      <c r="Y74" s="4">
        <v>153</v>
      </c>
      <c r="Z74" s="4">
        <v>171</v>
      </c>
      <c r="AA74" s="4">
        <v>224</v>
      </c>
      <c r="AB74" s="4">
        <v>229</v>
      </c>
    </row>
    <row r="75" spans="3:28">
      <c r="C75" s="1">
        <v>77</v>
      </c>
      <c r="D75" s="1"/>
      <c r="E75" s="4">
        <v>55.5</v>
      </c>
      <c r="F75" s="4">
        <v>63</v>
      </c>
      <c r="G75" s="4">
        <v>69.5</v>
      </c>
      <c r="H75" s="4">
        <v>79</v>
      </c>
      <c r="I75" s="4">
        <v>103</v>
      </c>
      <c r="J75" s="4">
        <v>105</v>
      </c>
      <c r="K75" s="4">
        <v>66.75</v>
      </c>
      <c r="L75" s="4">
        <v>75.75</v>
      </c>
      <c r="M75" s="4">
        <v>83.75</v>
      </c>
      <c r="N75" s="4">
        <v>94.75</v>
      </c>
      <c r="O75" s="4">
        <v>122.5</v>
      </c>
      <c r="P75" s="4">
        <v>125.25</v>
      </c>
      <c r="Q75" s="4">
        <v>111</v>
      </c>
      <c r="R75" s="4">
        <v>126</v>
      </c>
      <c r="S75" s="4">
        <v>139</v>
      </c>
      <c r="T75" s="4">
        <v>158</v>
      </c>
      <c r="U75" s="4">
        <v>206</v>
      </c>
      <c r="V75" s="4">
        <v>210</v>
      </c>
      <c r="W75" s="4">
        <v>126</v>
      </c>
      <c r="X75" s="4">
        <v>143</v>
      </c>
      <c r="Y75" s="4">
        <v>158</v>
      </c>
      <c r="Z75" s="4">
        <v>179</v>
      </c>
      <c r="AA75" s="4">
        <v>232</v>
      </c>
      <c r="AB75" s="4">
        <v>237</v>
      </c>
    </row>
    <row r="76" spans="3:28">
      <c r="C76" s="1">
        <v>78</v>
      </c>
      <c r="D76" s="1"/>
      <c r="E76" s="4">
        <v>58</v>
      </c>
      <c r="F76" s="4">
        <v>65.5</v>
      </c>
      <c r="G76" s="4">
        <v>72.5</v>
      </c>
      <c r="H76" s="4">
        <v>82.5</v>
      </c>
      <c r="I76" s="4">
        <v>107.5</v>
      </c>
      <c r="J76" s="4">
        <v>109.5</v>
      </c>
      <c r="K76" s="4">
        <v>69.25</v>
      </c>
      <c r="L76" s="4">
        <v>78.25</v>
      </c>
      <c r="M76" s="4">
        <v>86.75</v>
      </c>
      <c r="N76" s="4">
        <v>98.25</v>
      </c>
      <c r="O76" s="4">
        <v>127</v>
      </c>
      <c r="P76" s="4">
        <v>129.75</v>
      </c>
      <c r="Q76" s="4">
        <v>116</v>
      </c>
      <c r="R76" s="4">
        <v>131</v>
      </c>
      <c r="S76" s="4">
        <v>145</v>
      </c>
      <c r="T76" s="4">
        <v>165</v>
      </c>
      <c r="U76" s="4">
        <v>215</v>
      </c>
      <c r="V76" s="4">
        <v>219</v>
      </c>
      <c r="W76" s="4">
        <v>131</v>
      </c>
      <c r="X76" s="4">
        <v>148</v>
      </c>
      <c r="Y76" s="4">
        <v>164</v>
      </c>
      <c r="Z76" s="4">
        <v>186</v>
      </c>
      <c r="AA76" s="4">
        <v>241</v>
      </c>
      <c r="AB76" s="4">
        <v>246</v>
      </c>
    </row>
    <row r="77" spans="3:28">
      <c r="C77" s="1">
        <v>79</v>
      </c>
      <c r="D77" s="1"/>
      <c r="E77" s="4">
        <v>60</v>
      </c>
      <c r="F77" s="4">
        <v>68</v>
      </c>
      <c r="G77" s="4">
        <v>75.5</v>
      </c>
      <c r="H77" s="4">
        <v>85.5</v>
      </c>
      <c r="I77" s="4">
        <v>112.5</v>
      </c>
      <c r="J77" s="4">
        <v>114.5</v>
      </c>
      <c r="K77" s="4">
        <v>71.25</v>
      </c>
      <c r="L77" s="4">
        <v>80.75</v>
      </c>
      <c r="M77" s="4">
        <v>89.75</v>
      </c>
      <c r="N77" s="4">
        <v>101.25</v>
      </c>
      <c r="O77" s="4">
        <v>132</v>
      </c>
      <c r="P77" s="4">
        <v>134.75</v>
      </c>
      <c r="Q77" s="4">
        <v>120</v>
      </c>
      <c r="R77" s="4">
        <v>136</v>
      </c>
      <c r="S77" s="4">
        <v>151</v>
      </c>
      <c r="T77" s="4">
        <v>171</v>
      </c>
      <c r="U77" s="4">
        <v>225</v>
      </c>
      <c r="V77" s="4">
        <v>229</v>
      </c>
      <c r="W77" s="4">
        <v>135</v>
      </c>
      <c r="X77" s="4">
        <v>153</v>
      </c>
      <c r="Y77" s="4">
        <v>170</v>
      </c>
      <c r="Z77" s="4">
        <v>192</v>
      </c>
      <c r="AA77" s="4">
        <v>251</v>
      </c>
      <c r="AB77" s="4">
        <v>256</v>
      </c>
    </row>
    <row r="78" spans="3:28">
      <c r="C78" s="1">
        <v>80</v>
      </c>
      <c r="D78" s="1"/>
      <c r="E78" s="4">
        <v>63</v>
      </c>
      <c r="F78" s="4">
        <v>71.5</v>
      </c>
      <c r="G78" s="4">
        <v>79</v>
      </c>
      <c r="H78" s="4">
        <v>89</v>
      </c>
      <c r="I78" s="4">
        <v>117.5</v>
      </c>
      <c r="J78" s="4">
        <v>119.5</v>
      </c>
      <c r="K78" s="4">
        <v>74.25</v>
      </c>
      <c r="L78" s="4">
        <v>84.25</v>
      </c>
      <c r="M78" s="4">
        <v>93.25</v>
      </c>
      <c r="N78" s="4">
        <v>104.75</v>
      </c>
      <c r="O78" s="4">
        <v>137</v>
      </c>
      <c r="P78" s="4">
        <v>139.75</v>
      </c>
      <c r="Q78" s="4">
        <v>126</v>
      </c>
      <c r="R78" s="4">
        <v>143</v>
      </c>
      <c r="S78" s="4">
        <v>158</v>
      </c>
      <c r="T78" s="4">
        <v>178</v>
      </c>
      <c r="U78" s="4">
        <v>235</v>
      </c>
      <c r="V78" s="4">
        <v>239</v>
      </c>
      <c r="W78" s="4">
        <v>141</v>
      </c>
      <c r="X78" s="4">
        <v>160</v>
      </c>
      <c r="Y78" s="4">
        <v>177</v>
      </c>
      <c r="Z78" s="4">
        <v>199</v>
      </c>
      <c r="AA78" s="4">
        <v>261</v>
      </c>
      <c r="AB78" s="4">
        <v>266</v>
      </c>
    </row>
    <row r="79" spans="3:28">
      <c r="C79" s="1">
        <v>81</v>
      </c>
      <c r="D79" s="1"/>
      <c r="E79" s="4">
        <v>66</v>
      </c>
      <c r="F79" s="4">
        <v>74.5</v>
      </c>
      <c r="G79" s="4">
        <v>82.5</v>
      </c>
      <c r="H79" s="4">
        <v>92.5</v>
      </c>
      <c r="I79" s="4">
        <v>122.5</v>
      </c>
      <c r="J79" s="4">
        <v>124.5</v>
      </c>
      <c r="K79" s="4">
        <v>77.25</v>
      </c>
      <c r="L79" s="4">
        <v>87.25</v>
      </c>
      <c r="M79" s="4">
        <v>96.75</v>
      </c>
      <c r="N79" s="4">
        <v>108.25</v>
      </c>
      <c r="O79" s="4">
        <v>142</v>
      </c>
      <c r="P79" s="4">
        <v>144.75</v>
      </c>
      <c r="Q79" s="4">
        <v>132</v>
      </c>
      <c r="R79" s="4">
        <v>149</v>
      </c>
      <c r="S79" s="4">
        <v>165</v>
      </c>
      <c r="T79" s="4">
        <v>185</v>
      </c>
      <c r="U79" s="4">
        <v>245</v>
      </c>
      <c r="V79" s="4">
        <v>249</v>
      </c>
      <c r="W79" s="4">
        <v>147</v>
      </c>
      <c r="X79" s="4">
        <v>166</v>
      </c>
      <c r="Y79" s="4">
        <v>184</v>
      </c>
      <c r="Z79" s="4">
        <v>206</v>
      </c>
      <c r="AA79" s="4">
        <v>271</v>
      </c>
      <c r="AB79" s="4">
        <v>276</v>
      </c>
    </row>
    <row r="80" spans="3:28">
      <c r="C80" s="1">
        <v>82</v>
      </c>
      <c r="D80" s="1"/>
      <c r="E80" s="4">
        <v>69</v>
      </c>
      <c r="F80" s="4">
        <v>78</v>
      </c>
      <c r="G80" s="4">
        <v>86</v>
      </c>
      <c r="H80" s="4">
        <v>96.5</v>
      </c>
      <c r="I80" s="4">
        <v>127.5</v>
      </c>
      <c r="J80" s="4">
        <v>129.5</v>
      </c>
      <c r="K80" s="4">
        <v>80.25</v>
      </c>
      <c r="L80" s="4">
        <v>90.75</v>
      </c>
      <c r="M80" s="4">
        <v>100.25</v>
      </c>
      <c r="N80" s="4">
        <v>112.25</v>
      </c>
      <c r="O80" s="4">
        <v>147</v>
      </c>
      <c r="P80" s="4">
        <v>149.75</v>
      </c>
      <c r="Q80" s="4">
        <v>138</v>
      </c>
      <c r="R80" s="4">
        <v>156</v>
      </c>
      <c r="S80" s="4">
        <v>172</v>
      </c>
      <c r="T80" s="4">
        <v>193</v>
      </c>
      <c r="U80" s="4">
        <v>255</v>
      </c>
      <c r="V80" s="4">
        <v>259</v>
      </c>
      <c r="W80" s="4">
        <v>153</v>
      </c>
      <c r="X80" s="4">
        <v>173</v>
      </c>
      <c r="Y80" s="4">
        <v>191</v>
      </c>
      <c r="Z80" s="4">
        <v>214</v>
      </c>
      <c r="AA80" s="4">
        <v>281</v>
      </c>
      <c r="AB80" s="4">
        <v>286</v>
      </c>
    </row>
    <row r="81" spans="3:28">
      <c r="C81" s="1">
        <v>83</v>
      </c>
      <c r="D81" s="1"/>
      <c r="E81" s="4">
        <v>71.5</v>
      </c>
      <c r="F81" s="4">
        <v>81</v>
      </c>
      <c r="G81" s="4">
        <v>90</v>
      </c>
      <c r="H81" s="4">
        <v>100</v>
      </c>
      <c r="I81" s="4">
        <v>132</v>
      </c>
      <c r="J81" s="4">
        <v>134</v>
      </c>
      <c r="K81" s="4">
        <v>82.75</v>
      </c>
      <c r="L81" s="4">
        <v>93.75</v>
      </c>
      <c r="M81" s="4">
        <v>104.25</v>
      </c>
      <c r="N81" s="4">
        <v>115.75</v>
      </c>
      <c r="O81" s="4">
        <v>151.5</v>
      </c>
      <c r="P81" s="4">
        <v>154.25</v>
      </c>
      <c r="Q81" s="4">
        <v>143</v>
      </c>
      <c r="R81" s="4">
        <v>162</v>
      </c>
      <c r="S81" s="4">
        <v>180</v>
      </c>
      <c r="T81" s="4">
        <v>200</v>
      </c>
      <c r="U81" s="4">
        <v>264</v>
      </c>
      <c r="V81" s="4">
        <v>268</v>
      </c>
      <c r="W81" s="4">
        <v>158</v>
      </c>
      <c r="X81" s="4">
        <v>179</v>
      </c>
      <c r="Y81" s="4">
        <v>199</v>
      </c>
      <c r="Z81" s="4">
        <v>221</v>
      </c>
      <c r="AA81" s="4">
        <v>290</v>
      </c>
      <c r="AB81" s="4">
        <v>295</v>
      </c>
    </row>
    <row r="82" spans="3:28">
      <c r="C82" s="1">
        <v>84</v>
      </c>
      <c r="D82" s="1"/>
      <c r="E82" s="4">
        <v>74</v>
      </c>
      <c r="F82" s="4">
        <v>84</v>
      </c>
      <c r="G82" s="4">
        <v>93</v>
      </c>
      <c r="H82" s="4">
        <v>104</v>
      </c>
      <c r="I82" s="4">
        <v>137</v>
      </c>
      <c r="J82" s="4">
        <v>139</v>
      </c>
      <c r="K82" s="4">
        <v>85.25</v>
      </c>
      <c r="L82" s="4">
        <v>96.75</v>
      </c>
      <c r="M82" s="4">
        <v>107.25</v>
      </c>
      <c r="N82" s="4">
        <v>119.75</v>
      </c>
      <c r="O82" s="4">
        <v>156.5</v>
      </c>
      <c r="P82" s="4">
        <v>159.25</v>
      </c>
      <c r="Q82" s="4">
        <v>148</v>
      </c>
      <c r="R82" s="4">
        <v>168</v>
      </c>
      <c r="S82" s="4">
        <v>186</v>
      </c>
      <c r="T82" s="4">
        <v>208</v>
      </c>
      <c r="U82" s="4">
        <v>274</v>
      </c>
      <c r="V82" s="4">
        <v>278</v>
      </c>
      <c r="W82" s="4">
        <v>163</v>
      </c>
      <c r="X82" s="4">
        <v>185</v>
      </c>
      <c r="Y82" s="4">
        <v>205</v>
      </c>
      <c r="Z82" s="4">
        <v>229</v>
      </c>
      <c r="AA82" s="4">
        <v>300</v>
      </c>
      <c r="AB82" s="4">
        <v>305</v>
      </c>
    </row>
    <row r="83" spans="3:28">
      <c r="C83" s="1">
        <v>85</v>
      </c>
      <c r="D83" s="1"/>
      <c r="E83" s="4">
        <v>76.5</v>
      </c>
      <c r="F83" s="4">
        <v>86.5</v>
      </c>
      <c r="G83" s="4">
        <v>96.5</v>
      </c>
      <c r="H83" s="4">
        <v>108</v>
      </c>
      <c r="I83" s="4">
        <v>142</v>
      </c>
      <c r="J83" s="4">
        <v>144</v>
      </c>
      <c r="K83" s="4">
        <v>87.75</v>
      </c>
      <c r="L83" s="4">
        <v>99.25</v>
      </c>
      <c r="M83" s="4">
        <v>110.75</v>
      </c>
      <c r="N83" s="4">
        <v>123.75</v>
      </c>
      <c r="O83" s="4">
        <v>161.5</v>
      </c>
      <c r="P83" s="4">
        <v>164.25</v>
      </c>
      <c r="Q83" s="4">
        <v>153</v>
      </c>
      <c r="R83" s="4">
        <v>173</v>
      </c>
      <c r="S83" s="4">
        <v>193</v>
      </c>
      <c r="T83" s="4">
        <v>216</v>
      </c>
      <c r="U83" s="4">
        <v>284</v>
      </c>
      <c r="V83" s="4">
        <v>288</v>
      </c>
      <c r="W83" s="4">
        <v>168</v>
      </c>
      <c r="X83" s="4">
        <v>190</v>
      </c>
      <c r="Y83" s="4">
        <v>212</v>
      </c>
      <c r="Z83" s="4">
        <v>237</v>
      </c>
      <c r="AA83" s="4">
        <v>310</v>
      </c>
      <c r="AB83" s="4">
        <v>315</v>
      </c>
    </row>
    <row r="84" spans="3:28">
      <c r="C84" s="1">
        <v>86</v>
      </c>
      <c r="D84" s="1"/>
      <c r="E84" s="4">
        <v>79</v>
      </c>
      <c r="F84" s="4">
        <v>89</v>
      </c>
      <c r="G84" s="4">
        <v>100</v>
      </c>
      <c r="H84" s="4">
        <v>111.5</v>
      </c>
      <c r="I84" s="4">
        <v>147</v>
      </c>
      <c r="J84" s="4">
        <v>149</v>
      </c>
      <c r="K84" s="4">
        <v>90.25</v>
      </c>
      <c r="L84" s="4">
        <v>101.75</v>
      </c>
      <c r="M84" s="4">
        <v>114.25</v>
      </c>
      <c r="N84" s="4">
        <v>127.25</v>
      </c>
      <c r="O84" s="4">
        <v>166.5</v>
      </c>
      <c r="P84" s="4">
        <v>169.25</v>
      </c>
      <c r="Q84" s="4">
        <v>158</v>
      </c>
      <c r="R84" s="4">
        <v>178</v>
      </c>
      <c r="S84" s="4">
        <v>200</v>
      </c>
      <c r="T84" s="4">
        <v>223</v>
      </c>
      <c r="U84" s="4">
        <v>294</v>
      </c>
      <c r="V84" s="4">
        <v>298</v>
      </c>
      <c r="W84" s="4">
        <v>173</v>
      </c>
      <c r="X84" s="4">
        <v>195</v>
      </c>
      <c r="Y84" s="4">
        <v>219</v>
      </c>
      <c r="Z84" s="4">
        <v>244</v>
      </c>
      <c r="AA84" s="4">
        <v>320</v>
      </c>
      <c r="AB84" s="4">
        <v>325</v>
      </c>
    </row>
    <row r="85" spans="3:28">
      <c r="C85" s="1">
        <v>87</v>
      </c>
      <c r="D85" s="1"/>
      <c r="E85" s="4">
        <v>81</v>
      </c>
      <c r="F85" s="4">
        <v>91.5</v>
      </c>
      <c r="G85" s="4">
        <v>102</v>
      </c>
      <c r="H85" s="4">
        <v>115</v>
      </c>
      <c r="I85" s="4">
        <v>152</v>
      </c>
      <c r="J85" s="4">
        <v>154</v>
      </c>
      <c r="K85" s="4">
        <v>92.25</v>
      </c>
      <c r="L85" s="4">
        <v>104.25</v>
      </c>
      <c r="M85" s="4">
        <v>116.25</v>
      </c>
      <c r="N85" s="4">
        <v>130.75</v>
      </c>
      <c r="O85" s="4">
        <v>171.5</v>
      </c>
      <c r="P85" s="4">
        <v>174.25</v>
      </c>
      <c r="Q85" s="4">
        <v>162</v>
      </c>
      <c r="R85" s="4">
        <v>183</v>
      </c>
      <c r="S85" s="4">
        <v>204</v>
      </c>
      <c r="T85" s="4">
        <v>230</v>
      </c>
      <c r="U85" s="4">
        <v>304</v>
      </c>
      <c r="V85" s="4">
        <v>308</v>
      </c>
      <c r="W85" s="4">
        <v>177</v>
      </c>
      <c r="X85" s="4">
        <v>200</v>
      </c>
      <c r="Y85" s="4">
        <v>223</v>
      </c>
      <c r="Z85" s="4">
        <v>251</v>
      </c>
      <c r="AA85" s="4">
        <v>330</v>
      </c>
      <c r="AB85" s="4">
        <v>335</v>
      </c>
    </row>
    <row r="86" spans="3:28">
      <c r="C86" s="1">
        <v>88</v>
      </c>
      <c r="D86" s="1"/>
      <c r="E86" s="4">
        <v>81.5</v>
      </c>
      <c r="F86" s="4">
        <v>92</v>
      </c>
      <c r="G86" s="4">
        <v>103.5</v>
      </c>
      <c r="H86" s="4">
        <v>116</v>
      </c>
      <c r="I86" s="4">
        <v>157</v>
      </c>
      <c r="J86" s="4">
        <v>159</v>
      </c>
      <c r="K86" s="4">
        <v>92.75</v>
      </c>
      <c r="L86" s="4">
        <v>104.75</v>
      </c>
      <c r="M86" s="4">
        <v>117.75</v>
      </c>
      <c r="N86" s="4">
        <v>131.75</v>
      </c>
      <c r="O86" s="4">
        <v>176.5</v>
      </c>
      <c r="P86" s="4">
        <v>179.25</v>
      </c>
      <c r="Q86" s="4">
        <v>163</v>
      </c>
      <c r="R86" s="4">
        <v>184</v>
      </c>
      <c r="S86" s="4">
        <v>207</v>
      </c>
      <c r="T86" s="4">
        <v>232</v>
      </c>
      <c r="U86" s="4">
        <v>314</v>
      </c>
      <c r="V86" s="4">
        <v>318</v>
      </c>
      <c r="W86" s="4">
        <v>178</v>
      </c>
      <c r="X86" s="4">
        <v>201</v>
      </c>
      <c r="Y86" s="4">
        <v>226</v>
      </c>
      <c r="Z86" s="4">
        <v>253</v>
      </c>
      <c r="AA86" s="4">
        <v>340</v>
      </c>
      <c r="AB86" s="4">
        <v>345</v>
      </c>
    </row>
    <row r="87" spans="3:28">
      <c r="C87" s="1">
        <v>89</v>
      </c>
      <c r="D87" s="1"/>
      <c r="E87" s="4">
        <v>82</v>
      </c>
      <c r="F87" s="4">
        <v>92.5</v>
      </c>
      <c r="G87" s="4">
        <v>104.5</v>
      </c>
      <c r="H87" s="4">
        <v>117</v>
      </c>
      <c r="I87" s="4">
        <v>162</v>
      </c>
      <c r="J87" s="4">
        <v>164</v>
      </c>
      <c r="K87" s="4">
        <v>93.25</v>
      </c>
      <c r="L87" s="4">
        <v>105.25</v>
      </c>
      <c r="M87" s="4">
        <v>118.75</v>
      </c>
      <c r="N87" s="4">
        <v>132.75</v>
      </c>
      <c r="O87" s="4">
        <v>181.5</v>
      </c>
      <c r="P87" s="4">
        <v>184.25</v>
      </c>
      <c r="Q87" s="4">
        <v>164</v>
      </c>
      <c r="R87" s="4">
        <v>185</v>
      </c>
      <c r="S87" s="4">
        <v>209</v>
      </c>
      <c r="T87" s="4">
        <v>234</v>
      </c>
      <c r="U87" s="4">
        <v>324</v>
      </c>
      <c r="V87" s="4">
        <v>328</v>
      </c>
      <c r="W87" s="4">
        <v>179</v>
      </c>
      <c r="X87" s="4">
        <v>202</v>
      </c>
      <c r="Y87" s="4">
        <v>228</v>
      </c>
      <c r="Z87" s="4">
        <v>255</v>
      </c>
      <c r="AA87" s="4">
        <v>350</v>
      </c>
      <c r="AB87" s="4">
        <v>355</v>
      </c>
    </row>
  </sheetData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BC850-B773-4C82-B966-13796B4153EC}">
  <sheetPr codeName="Sheet126">
    <tabColor theme="9" tint="-0.499984740745262"/>
  </sheetPr>
  <dimension ref="B1:AB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28">
      <c r="B1" s="37"/>
    </row>
    <row r="2" spans="2:28">
      <c r="B2" s="37" t="s">
        <v>98</v>
      </c>
    </row>
    <row r="3" spans="2:28">
      <c r="B3" s="32"/>
    </row>
    <row r="4" spans="2:28">
      <c r="B4" s="30"/>
    </row>
    <row r="6" spans="2:28">
      <c r="B6" s="38" t="s">
        <v>128</v>
      </c>
      <c r="C6" s="5" t="s">
        <v>133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28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8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2:28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2:28">
      <c r="B10"/>
      <c r="C10" s="2"/>
      <c r="D10" s="2"/>
      <c r="E10" s="41" t="s">
        <v>18</v>
      </c>
      <c r="F10" s="42"/>
      <c r="G10" s="42"/>
      <c r="H10" s="42"/>
      <c r="I10" s="42"/>
      <c r="J10" s="42"/>
      <c r="K10" s="41" t="s">
        <v>18</v>
      </c>
      <c r="L10" s="42"/>
      <c r="M10" s="42"/>
      <c r="N10" s="42"/>
      <c r="O10" s="42"/>
      <c r="P10" s="42"/>
      <c r="Q10" s="41" t="s">
        <v>18</v>
      </c>
      <c r="R10" s="42"/>
      <c r="S10" s="42"/>
      <c r="T10" s="42"/>
      <c r="U10" s="42"/>
      <c r="V10" s="42"/>
      <c r="W10" s="41" t="s">
        <v>18</v>
      </c>
      <c r="X10" s="42"/>
      <c r="Y10" s="42"/>
      <c r="Z10" s="42"/>
      <c r="AA10" s="42"/>
      <c r="AB10" s="42"/>
    </row>
    <row r="11" spans="2:28">
      <c r="C11" t="s">
        <v>18</v>
      </c>
      <c r="E11" s="6" t="s">
        <v>19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6" t="s">
        <v>35</v>
      </c>
      <c r="L11" s="6" t="s">
        <v>35</v>
      </c>
      <c r="M11" s="6" t="s">
        <v>35</v>
      </c>
      <c r="N11" s="6" t="s">
        <v>35</v>
      </c>
      <c r="O11" s="6" t="s">
        <v>35</v>
      </c>
      <c r="P11" s="6" t="s">
        <v>35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33</v>
      </c>
      <c r="X11" s="6" t="s">
        <v>33</v>
      </c>
      <c r="Y11" s="6" t="s">
        <v>33</v>
      </c>
      <c r="Z11" s="6" t="s">
        <v>33</v>
      </c>
      <c r="AA11" s="6" t="s">
        <v>33</v>
      </c>
      <c r="AB11" s="6" t="s">
        <v>33</v>
      </c>
    </row>
    <row r="12" spans="2:28">
      <c r="C12" t="s">
        <v>14</v>
      </c>
      <c r="E12" s="1">
        <v>3</v>
      </c>
      <c r="F12" s="1">
        <v>5</v>
      </c>
      <c r="G12" s="1">
        <v>7</v>
      </c>
      <c r="H12" s="1">
        <v>10</v>
      </c>
      <c r="I12" s="1">
        <v>20</v>
      </c>
      <c r="J12" s="1">
        <v>31</v>
      </c>
      <c r="K12" s="1">
        <v>3</v>
      </c>
      <c r="L12" s="1">
        <v>5</v>
      </c>
      <c r="M12" s="1">
        <v>7</v>
      </c>
      <c r="N12" s="1">
        <v>10</v>
      </c>
      <c r="O12" s="1">
        <v>20</v>
      </c>
      <c r="P12" s="1">
        <v>31</v>
      </c>
      <c r="Q12" s="1">
        <v>3</v>
      </c>
      <c r="R12" s="1">
        <v>5</v>
      </c>
      <c r="S12" s="1">
        <v>7</v>
      </c>
      <c r="T12" s="1">
        <v>10</v>
      </c>
      <c r="U12" s="1">
        <v>20</v>
      </c>
      <c r="V12" s="1">
        <v>31</v>
      </c>
      <c r="W12" s="1">
        <v>3</v>
      </c>
      <c r="X12" s="1">
        <v>5</v>
      </c>
      <c r="Y12" s="1">
        <v>7</v>
      </c>
      <c r="Z12" s="1">
        <v>10</v>
      </c>
      <c r="AA12" s="1">
        <v>20</v>
      </c>
      <c r="AB12" s="1">
        <v>31</v>
      </c>
    </row>
    <row r="13" spans="2:28">
      <c r="C13" t="s">
        <v>15</v>
      </c>
      <c r="E13" s="1" t="s">
        <v>134</v>
      </c>
      <c r="F13" s="1" t="s">
        <v>134</v>
      </c>
      <c r="G13" s="1" t="s">
        <v>134</v>
      </c>
      <c r="H13" s="1" t="s">
        <v>134</v>
      </c>
      <c r="I13" s="1" t="s">
        <v>134</v>
      </c>
      <c r="J13" s="1" t="s">
        <v>134</v>
      </c>
      <c r="K13" s="1" t="s">
        <v>134</v>
      </c>
      <c r="L13" s="1" t="s">
        <v>134</v>
      </c>
      <c r="M13" s="1" t="s">
        <v>134</v>
      </c>
      <c r="N13" s="1" t="s">
        <v>134</v>
      </c>
      <c r="O13" s="1" t="s">
        <v>134</v>
      </c>
      <c r="P13" s="1" t="s">
        <v>134</v>
      </c>
      <c r="Q13" s="1" t="s">
        <v>134</v>
      </c>
      <c r="R13" s="1" t="s">
        <v>134</v>
      </c>
      <c r="S13" s="1" t="s">
        <v>134</v>
      </c>
      <c r="T13" s="1" t="s">
        <v>134</v>
      </c>
      <c r="U13" s="1" t="s">
        <v>134</v>
      </c>
      <c r="V13" s="1" t="s">
        <v>134</v>
      </c>
      <c r="W13" s="1" t="s">
        <v>134</v>
      </c>
      <c r="X13" s="1" t="s">
        <v>134</v>
      </c>
      <c r="Y13" s="1" t="s">
        <v>134</v>
      </c>
      <c r="Z13" s="1" t="s">
        <v>134</v>
      </c>
      <c r="AA13" s="1" t="s">
        <v>134</v>
      </c>
      <c r="AB13" s="1" t="s">
        <v>134</v>
      </c>
    </row>
    <row r="14" spans="2:28">
      <c r="C14" s="1" t="s">
        <v>17</v>
      </c>
      <c r="D14" s="1"/>
    </row>
    <row r="15" spans="2:28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>
      <c r="C16" s="1">
        <v>18</v>
      </c>
      <c r="D16" s="1"/>
      <c r="E16" s="4">
        <v>9.5399999999999991</v>
      </c>
      <c r="F16" s="4">
        <v>11.35</v>
      </c>
      <c r="G16" s="4">
        <v>12.49</v>
      </c>
      <c r="H16" s="4">
        <v>13.63</v>
      </c>
      <c r="I16" s="4">
        <v>14.31</v>
      </c>
      <c r="J16" s="4">
        <v>15.22</v>
      </c>
      <c r="K16" s="4">
        <v>14.65</v>
      </c>
      <c r="L16" s="4">
        <v>17.14</v>
      </c>
      <c r="M16" s="4">
        <v>18.97</v>
      </c>
      <c r="N16" s="4">
        <v>20.78</v>
      </c>
      <c r="O16" s="4">
        <v>23.16</v>
      </c>
      <c r="P16" s="4">
        <v>24.42</v>
      </c>
      <c r="Q16" s="4">
        <v>19.079999999999998</v>
      </c>
      <c r="R16" s="4">
        <v>22.7</v>
      </c>
      <c r="S16" s="4">
        <v>24.98</v>
      </c>
      <c r="T16" s="4">
        <v>27.25</v>
      </c>
      <c r="U16" s="4">
        <v>28.61</v>
      </c>
      <c r="V16" s="4">
        <v>30.43</v>
      </c>
      <c r="W16" s="4">
        <v>25.89</v>
      </c>
      <c r="X16" s="4">
        <v>30.42</v>
      </c>
      <c r="Y16" s="4">
        <v>33.619999999999997</v>
      </c>
      <c r="Z16" s="4">
        <v>36.79</v>
      </c>
      <c r="AA16" s="4">
        <v>40.42</v>
      </c>
      <c r="AB16" s="4">
        <v>42.7</v>
      </c>
    </row>
    <row r="17" spans="3:28">
      <c r="C17" s="1">
        <v>19</v>
      </c>
      <c r="D17" s="1"/>
      <c r="E17" s="4">
        <v>9.5399999999999991</v>
      </c>
      <c r="F17" s="4">
        <v>11.35</v>
      </c>
      <c r="G17" s="4">
        <v>12.49</v>
      </c>
      <c r="H17" s="4">
        <v>13.63</v>
      </c>
      <c r="I17" s="4">
        <v>14.31</v>
      </c>
      <c r="J17" s="4">
        <v>15.22</v>
      </c>
      <c r="K17" s="4">
        <v>14.65</v>
      </c>
      <c r="L17" s="4">
        <v>17.14</v>
      </c>
      <c r="M17" s="4">
        <v>18.97</v>
      </c>
      <c r="N17" s="4">
        <v>20.78</v>
      </c>
      <c r="O17" s="4">
        <v>23.16</v>
      </c>
      <c r="P17" s="4">
        <v>24.42</v>
      </c>
      <c r="Q17" s="4">
        <v>19.079999999999998</v>
      </c>
      <c r="R17" s="4">
        <v>22.7</v>
      </c>
      <c r="S17" s="4">
        <v>24.98</v>
      </c>
      <c r="T17" s="4">
        <v>27.25</v>
      </c>
      <c r="U17" s="4">
        <v>28.61</v>
      </c>
      <c r="V17" s="4">
        <v>30.43</v>
      </c>
      <c r="W17" s="4">
        <v>25.89</v>
      </c>
      <c r="X17" s="4">
        <v>30.42</v>
      </c>
      <c r="Y17" s="4">
        <v>33.619999999999997</v>
      </c>
      <c r="Z17" s="4">
        <v>36.79</v>
      </c>
      <c r="AA17" s="4">
        <v>40.42</v>
      </c>
      <c r="AB17" s="4">
        <v>42.7</v>
      </c>
    </row>
    <row r="18" spans="3:28">
      <c r="C18" s="1">
        <v>20</v>
      </c>
      <c r="D18" s="1"/>
      <c r="E18" s="4">
        <v>9.5399999999999991</v>
      </c>
      <c r="F18" s="4">
        <v>11.35</v>
      </c>
      <c r="G18" s="4">
        <v>12.49</v>
      </c>
      <c r="H18" s="4">
        <v>13.63</v>
      </c>
      <c r="I18" s="4">
        <v>14.31</v>
      </c>
      <c r="J18" s="4">
        <v>15.22</v>
      </c>
      <c r="K18" s="4">
        <v>14.65</v>
      </c>
      <c r="L18" s="4">
        <v>17.14</v>
      </c>
      <c r="M18" s="4">
        <v>18.97</v>
      </c>
      <c r="N18" s="4">
        <v>20.78</v>
      </c>
      <c r="O18" s="4">
        <v>23.16</v>
      </c>
      <c r="P18" s="4">
        <v>24.42</v>
      </c>
      <c r="Q18" s="4">
        <v>19.079999999999998</v>
      </c>
      <c r="R18" s="4">
        <v>22.7</v>
      </c>
      <c r="S18" s="4">
        <v>24.98</v>
      </c>
      <c r="T18" s="4">
        <v>27.25</v>
      </c>
      <c r="U18" s="4">
        <v>28.61</v>
      </c>
      <c r="V18" s="4">
        <v>30.43</v>
      </c>
      <c r="W18" s="4">
        <v>25.89</v>
      </c>
      <c r="X18" s="4">
        <v>30.42</v>
      </c>
      <c r="Y18" s="4">
        <v>33.619999999999997</v>
      </c>
      <c r="Z18" s="4">
        <v>36.79</v>
      </c>
      <c r="AA18" s="4">
        <v>40.42</v>
      </c>
      <c r="AB18" s="4">
        <v>42.7</v>
      </c>
    </row>
    <row r="19" spans="3:28">
      <c r="C19" s="1">
        <v>21</v>
      </c>
      <c r="D19" s="1"/>
      <c r="E19" s="4">
        <v>9.5399999999999991</v>
      </c>
      <c r="F19" s="4">
        <v>11.35</v>
      </c>
      <c r="G19" s="4">
        <v>12.49</v>
      </c>
      <c r="H19" s="4">
        <v>13.63</v>
      </c>
      <c r="I19" s="4">
        <v>14.31</v>
      </c>
      <c r="J19" s="4">
        <v>15.22</v>
      </c>
      <c r="K19" s="4">
        <v>14.65</v>
      </c>
      <c r="L19" s="4">
        <v>17.14</v>
      </c>
      <c r="M19" s="4">
        <v>18.97</v>
      </c>
      <c r="N19" s="4">
        <v>20.78</v>
      </c>
      <c r="O19" s="4">
        <v>23.16</v>
      </c>
      <c r="P19" s="4">
        <v>24.42</v>
      </c>
      <c r="Q19" s="4">
        <v>19.079999999999998</v>
      </c>
      <c r="R19" s="4">
        <v>22.7</v>
      </c>
      <c r="S19" s="4">
        <v>24.98</v>
      </c>
      <c r="T19" s="4">
        <v>27.25</v>
      </c>
      <c r="U19" s="4">
        <v>28.61</v>
      </c>
      <c r="V19" s="4">
        <v>30.43</v>
      </c>
      <c r="W19" s="4">
        <v>25.89</v>
      </c>
      <c r="X19" s="4">
        <v>30.42</v>
      </c>
      <c r="Y19" s="4">
        <v>33.619999999999997</v>
      </c>
      <c r="Z19" s="4">
        <v>36.79</v>
      </c>
      <c r="AA19" s="4">
        <v>40.42</v>
      </c>
      <c r="AB19" s="4">
        <v>42.7</v>
      </c>
    </row>
    <row r="20" spans="3:28">
      <c r="C20" s="1">
        <v>22</v>
      </c>
      <c r="D20" s="1"/>
      <c r="E20" s="4">
        <v>9.5399999999999991</v>
      </c>
      <c r="F20" s="4">
        <v>11.35</v>
      </c>
      <c r="G20" s="4">
        <v>12.49</v>
      </c>
      <c r="H20" s="4">
        <v>13.63</v>
      </c>
      <c r="I20" s="4">
        <v>14.31</v>
      </c>
      <c r="J20" s="4">
        <v>15.22</v>
      </c>
      <c r="K20" s="4">
        <v>14.65</v>
      </c>
      <c r="L20" s="4">
        <v>17.14</v>
      </c>
      <c r="M20" s="4">
        <v>18.97</v>
      </c>
      <c r="N20" s="4">
        <v>20.78</v>
      </c>
      <c r="O20" s="4">
        <v>23.16</v>
      </c>
      <c r="P20" s="4">
        <v>24.42</v>
      </c>
      <c r="Q20" s="4">
        <v>19.079999999999998</v>
      </c>
      <c r="R20" s="4">
        <v>22.7</v>
      </c>
      <c r="S20" s="4">
        <v>24.98</v>
      </c>
      <c r="T20" s="4">
        <v>27.25</v>
      </c>
      <c r="U20" s="4">
        <v>28.61</v>
      </c>
      <c r="V20" s="4">
        <v>30.43</v>
      </c>
      <c r="W20" s="4">
        <v>25.89</v>
      </c>
      <c r="X20" s="4">
        <v>30.42</v>
      </c>
      <c r="Y20" s="4">
        <v>33.619999999999997</v>
      </c>
      <c r="Z20" s="4">
        <v>36.79</v>
      </c>
      <c r="AA20" s="4">
        <v>40.42</v>
      </c>
      <c r="AB20" s="4">
        <v>42.7</v>
      </c>
    </row>
    <row r="21" spans="3:28">
      <c r="C21" s="1">
        <v>23</v>
      </c>
      <c r="D21" s="1"/>
      <c r="E21" s="4">
        <v>9.5399999999999991</v>
      </c>
      <c r="F21" s="4">
        <v>11.35</v>
      </c>
      <c r="G21" s="4">
        <v>12.49</v>
      </c>
      <c r="H21" s="4">
        <v>13.63</v>
      </c>
      <c r="I21" s="4">
        <v>14.31</v>
      </c>
      <c r="J21" s="4">
        <v>15.22</v>
      </c>
      <c r="K21" s="4">
        <v>14.65</v>
      </c>
      <c r="L21" s="4">
        <v>17.14</v>
      </c>
      <c r="M21" s="4">
        <v>18.97</v>
      </c>
      <c r="N21" s="4">
        <v>20.78</v>
      </c>
      <c r="O21" s="4">
        <v>23.16</v>
      </c>
      <c r="P21" s="4">
        <v>24.42</v>
      </c>
      <c r="Q21" s="4">
        <v>19.079999999999998</v>
      </c>
      <c r="R21" s="4">
        <v>22.7</v>
      </c>
      <c r="S21" s="4">
        <v>24.98</v>
      </c>
      <c r="T21" s="4">
        <v>27.25</v>
      </c>
      <c r="U21" s="4">
        <v>28.61</v>
      </c>
      <c r="V21" s="4">
        <v>30.43</v>
      </c>
      <c r="W21" s="4">
        <v>25.89</v>
      </c>
      <c r="X21" s="4">
        <v>30.42</v>
      </c>
      <c r="Y21" s="4">
        <v>33.619999999999997</v>
      </c>
      <c r="Z21" s="4">
        <v>36.79</v>
      </c>
      <c r="AA21" s="4">
        <v>40.42</v>
      </c>
      <c r="AB21" s="4">
        <v>42.7</v>
      </c>
    </row>
    <row r="22" spans="3:28">
      <c r="C22" s="1">
        <v>24</v>
      </c>
      <c r="D22" s="1"/>
      <c r="E22" s="4">
        <v>9.5399999999999991</v>
      </c>
      <c r="F22" s="4">
        <v>11.35</v>
      </c>
      <c r="G22" s="4">
        <v>12.49</v>
      </c>
      <c r="H22" s="4">
        <v>13.63</v>
      </c>
      <c r="I22" s="4">
        <v>14.31</v>
      </c>
      <c r="J22" s="4">
        <v>15.22</v>
      </c>
      <c r="K22" s="4">
        <v>14.65</v>
      </c>
      <c r="L22" s="4">
        <v>17.14</v>
      </c>
      <c r="M22" s="4">
        <v>18.97</v>
      </c>
      <c r="N22" s="4">
        <v>20.78</v>
      </c>
      <c r="O22" s="4">
        <v>23.16</v>
      </c>
      <c r="P22" s="4">
        <v>24.42</v>
      </c>
      <c r="Q22" s="4">
        <v>19.079999999999998</v>
      </c>
      <c r="R22" s="4">
        <v>22.7</v>
      </c>
      <c r="S22" s="4">
        <v>24.98</v>
      </c>
      <c r="T22" s="4">
        <v>27.25</v>
      </c>
      <c r="U22" s="4">
        <v>28.61</v>
      </c>
      <c r="V22" s="4">
        <v>30.43</v>
      </c>
      <c r="W22" s="4">
        <v>25.89</v>
      </c>
      <c r="X22" s="4">
        <v>30.42</v>
      </c>
      <c r="Y22" s="4">
        <v>33.619999999999997</v>
      </c>
      <c r="Z22" s="4">
        <v>36.79</v>
      </c>
      <c r="AA22" s="4">
        <v>40.42</v>
      </c>
      <c r="AB22" s="4">
        <v>42.7</v>
      </c>
    </row>
    <row r="23" spans="3:28">
      <c r="C23" s="1">
        <v>25</v>
      </c>
      <c r="D23" s="1"/>
      <c r="E23" s="4">
        <v>9.5399999999999991</v>
      </c>
      <c r="F23" s="4">
        <v>11.35</v>
      </c>
      <c r="G23" s="4">
        <v>12.49</v>
      </c>
      <c r="H23" s="4">
        <v>13.63</v>
      </c>
      <c r="I23" s="4">
        <v>14.31</v>
      </c>
      <c r="J23" s="4">
        <v>15.22</v>
      </c>
      <c r="K23" s="4">
        <v>14.65</v>
      </c>
      <c r="L23" s="4">
        <v>17.14</v>
      </c>
      <c r="M23" s="4">
        <v>18.97</v>
      </c>
      <c r="N23" s="4">
        <v>20.78</v>
      </c>
      <c r="O23" s="4">
        <v>23.16</v>
      </c>
      <c r="P23" s="4">
        <v>24.42</v>
      </c>
      <c r="Q23" s="4">
        <v>19.079999999999998</v>
      </c>
      <c r="R23" s="4">
        <v>22.7</v>
      </c>
      <c r="S23" s="4">
        <v>24.98</v>
      </c>
      <c r="T23" s="4">
        <v>27.25</v>
      </c>
      <c r="U23" s="4">
        <v>28.61</v>
      </c>
      <c r="V23" s="4">
        <v>30.43</v>
      </c>
      <c r="W23" s="4">
        <v>25.89</v>
      </c>
      <c r="X23" s="4">
        <v>30.42</v>
      </c>
      <c r="Y23" s="4">
        <v>33.619999999999997</v>
      </c>
      <c r="Z23" s="4">
        <v>36.79</v>
      </c>
      <c r="AA23" s="4">
        <v>40.42</v>
      </c>
      <c r="AB23" s="4">
        <v>42.7</v>
      </c>
    </row>
    <row r="24" spans="3:28">
      <c r="C24" s="1">
        <v>26</v>
      </c>
      <c r="D24" s="1"/>
      <c r="E24" s="4">
        <v>9.68</v>
      </c>
      <c r="F24" s="4">
        <v>11.52</v>
      </c>
      <c r="G24" s="4">
        <v>12.67</v>
      </c>
      <c r="H24" s="4">
        <v>13.83</v>
      </c>
      <c r="I24" s="4">
        <v>14.52</v>
      </c>
      <c r="J24" s="4">
        <v>15.44</v>
      </c>
      <c r="K24" s="4">
        <v>14.86</v>
      </c>
      <c r="L24" s="4">
        <v>17.39</v>
      </c>
      <c r="M24" s="4">
        <v>19.239999999999998</v>
      </c>
      <c r="N24" s="4">
        <v>21.09</v>
      </c>
      <c r="O24" s="4">
        <v>23.5</v>
      </c>
      <c r="P24" s="4">
        <v>24.77</v>
      </c>
      <c r="Q24" s="4">
        <v>19.36</v>
      </c>
      <c r="R24" s="4">
        <v>23.04</v>
      </c>
      <c r="S24" s="4">
        <v>25.35</v>
      </c>
      <c r="T24" s="4">
        <v>27.65</v>
      </c>
      <c r="U24" s="4">
        <v>29.03</v>
      </c>
      <c r="V24" s="4">
        <v>30.88</v>
      </c>
      <c r="W24" s="4">
        <v>26.27</v>
      </c>
      <c r="X24" s="4">
        <v>30.87</v>
      </c>
      <c r="Y24" s="4">
        <v>34.11</v>
      </c>
      <c r="Z24" s="4">
        <v>37.33</v>
      </c>
      <c r="AA24" s="4">
        <v>41.01</v>
      </c>
      <c r="AB24" s="4">
        <v>43.32</v>
      </c>
    </row>
    <row r="25" spans="3:28">
      <c r="C25" s="1">
        <v>27</v>
      </c>
      <c r="D25" s="1"/>
      <c r="E25" s="4">
        <v>9.82</v>
      </c>
      <c r="F25" s="4">
        <v>11.69</v>
      </c>
      <c r="G25" s="4">
        <v>12.86</v>
      </c>
      <c r="H25" s="4">
        <v>14.03</v>
      </c>
      <c r="I25" s="4">
        <v>14.73</v>
      </c>
      <c r="J25" s="4">
        <v>15.66</v>
      </c>
      <c r="K25" s="4">
        <v>15.08</v>
      </c>
      <c r="L25" s="4">
        <v>17.64</v>
      </c>
      <c r="M25" s="4">
        <v>19.52</v>
      </c>
      <c r="N25" s="4">
        <v>21.39</v>
      </c>
      <c r="O25" s="4">
        <v>23.84</v>
      </c>
      <c r="P25" s="4">
        <v>25.13</v>
      </c>
      <c r="Q25" s="4">
        <v>19.64</v>
      </c>
      <c r="R25" s="4">
        <v>23.37</v>
      </c>
      <c r="S25" s="4">
        <v>25.72</v>
      </c>
      <c r="T25" s="4">
        <v>28.05</v>
      </c>
      <c r="U25" s="4">
        <v>29.45</v>
      </c>
      <c r="V25" s="4">
        <v>31.33</v>
      </c>
      <c r="W25" s="4">
        <v>26.65</v>
      </c>
      <c r="X25" s="4">
        <v>31.32</v>
      </c>
      <c r="Y25" s="4">
        <v>34.6</v>
      </c>
      <c r="Z25" s="4">
        <v>37.869999999999997</v>
      </c>
      <c r="AA25" s="4">
        <v>41.6</v>
      </c>
      <c r="AB25" s="4">
        <v>43.95</v>
      </c>
    </row>
    <row r="26" spans="3:28">
      <c r="C26" s="1">
        <v>28</v>
      </c>
      <c r="D26" s="1"/>
      <c r="E26" s="4">
        <v>9.9600000000000009</v>
      </c>
      <c r="F26" s="4">
        <v>11.85</v>
      </c>
      <c r="G26" s="4">
        <v>13.04</v>
      </c>
      <c r="H26" s="4">
        <v>14.23</v>
      </c>
      <c r="I26" s="4">
        <v>14.94</v>
      </c>
      <c r="J26" s="4">
        <v>15.89</v>
      </c>
      <c r="K26" s="4">
        <v>15.29</v>
      </c>
      <c r="L26" s="4">
        <v>17.899999999999999</v>
      </c>
      <c r="M26" s="4">
        <v>19.8</v>
      </c>
      <c r="N26" s="4">
        <v>21.7</v>
      </c>
      <c r="O26" s="4">
        <v>24.18</v>
      </c>
      <c r="P26" s="4">
        <v>25.49</v>
      </c>
      <c r="Q26" s="4">
        <v>19.920000000000002</v>
      </c>
      <c r="R26" s="4">
        <v>23.7</v>
      </c>
      <c r="S26" s="4">
        <v>26.08</v>
      </c>
      <c r="T26" s="4">
        <v>28.45</v>
      </c>
      <c r="U26" s="4">
        <v>29.87</v>
      </c>
      <c r="V26" s="4">
        <v>31.77</v>
      </c>
      <c r="W26" s="4">
        <v>27.03</v>
      </c>
      <c r="X26" s="4">
        <v>31.76</v>
      </c>
      <c r="Y26" s="4">
        <v>35.1</v>
      </c>
      <c r="Z26" s="4">
        <v>38.409999999999997</v>
      </c>
      <c r="AA26" s="4">
        <v>42.2</v>
      </c>
      <c r="AB26" s="4">
        <v>44.58</v>
      </c>
    </row>
    <row r="27" spans="3:28">
      <c r="C27" s="1">
        <v>29</v>
      </c>
      <c r="D27" s="1"/>
      <c r="E27" s="4">
        <v>10.1</v>
      </c>
      <c r="F27" s="4">
        <v>12.02</v>
      </c>
      <c r="G27" s="4">
        <v>13.22</v>
      </c>
      <c r="H27" s="4">
        <v>14.43</v>
      </c>
      <c r="I27" s="4">
        <v>15.15</v>
      </c>
      <c r="J27" s="4">
        <v>16.11</v>
      </c>
      <c r="K27" s="4">
        <v>15.51</v>
      </c>
      <c r="L27" s="4">
        <v>18.149999999999999</v>
      </c>
      <c r="M27" s="4">
        <v>20.079999999999998</v>
      </c>
      <c r="N27" s="4">
        <v>22</v>
      </c>
      <c r="O27" s="4">
        <v>24.52</v>
      </c>
      <c r="P27" s="4">
        <v>25.85</v>
      </c>
      <c r="Q27" s="4">
        <v>20.2</v>
      </c>
      <c r="R27" s="4">
        <v>24.04</v>
      </c>
      <c r="S27" s="4">
        <v>26.45</v>
      </c>
      <c r="T27" s="4">
        <v>28.85</v>
      </c>
      <c r="U27" s="4">
        <v>30.29</v>
      </c>
      <c r="V27" s="4">
        <v>32.22</v>
      </c>
      <c r="W27" s="4">
        <v>27.41</v>
      </c>
      <c r="X27" s="4">
        <v>32.21</v>
      </c>
      <c r="Y27" s="4">
        <v>35.590000000000003</v>
      </c>
      <c r="Z27" s="4">
        <v>38.950000000000003</v>
      </c>
      <c r="AA27" s="4">
        <v>42.79</v>
      </c>
      <c r="AB27" s="4">
        <v>45.2</v>
      </c>
    </row>
    <row r="28" spans="3:28">
      <c r="C28" s="1">
        <v>30</v>
      </c>
      <c r="D28" s="1"/>
      <c r="E28" s="4">
        <v>10.24</v>
      </c>
      <c r="F28" s="4">
        <v>12.19</v>
      </c>
      <c r="G28" s="4">
        <v>13.41</v>
      </c>
      <c r="H28" s="4">
        <v>14.63</v>
      </c>
      <c r="I28" s="4">
        <v>15.36</v>
      </c>
      <c r="J28" s="4">
        <v>16.329999999999998</v>
      </c>
      <c r="K28" s="4">
        <v>15.72</v>
      </c>
      <c r="L28" s="4">
        <v>18.399999999999999</v>
      </c>
      <c r="M28" s="4">
        <v>20.36</v>
      </c>
      <c r="N28" s="4">
        <v>22.31</v>
      </c>
      <c r="O28" s="4">
        <v>24.86</v>
      </c>
      <c r="P28" s="4">
        <v>26.21</v>
      </c>
      <c r="Q28" s="4">
        <v>20.48</v>
      </c>
      <c r="R28" s="4">
        <v>24.37</v>
      </c>
      <c r="S28" s="4">
        <v>26.82</v>
      </c>
      <c r="T28" s="4">
        <v>29.25</v>
      </c>
      <c r="U28" s="4">
        <v>30.71</v>
      </c>
      <c r="V28" s="4">
        <v>32.67</v>
      </c>
      <c r="W28" s="4">
        <v>27.79</v>
      </c>
      <c r="X28" s="4">
        <v>32.65</v>
      </c>
      <c r="Y28" s="4">
        <v>36.08</v>
      </c>
      <c r="Z28" s="4">
        <v>39.49</v>
      </c>
      <c r="AA28" s="4">
        <v>43.38</v>
      </c>
      <c r="AB28" s="4">
        <v>45.83</v>
      </c>
    </row>
    <row r="29" spans="3:28">
      <c r="C29" s="1">
        <v>31</v>
      </c>
      <c r="D29" s="1"/>
      <c r="E29" s="4">
        <v>10.38</v>
      </c>
      <c r="F29" s="4">
        <v>12.35</v>
      </c>
      <c r="G29" s="4">
        <v>13.59</v>
      </c>
      <c r="H29" s="4">
        <v>14.83</v>
      </c>
      <c r="I29" s="4">
        <v>15.57</v>
      </c>
      <c r="J29" s="4">
        <v>16.559999999999999</v>
      </c>
      <c r="K29" s="4">
        <v>15.94</v>
      </c>
      <c r="L29" s="4">
        <v>18.649999999999999</v>
      </c>
      <c r="M29" s="4">
        <v>20.64</v>
      </c>
      <c r="N29" s="4">
        <v>22.61</v>
      </c>
      <c r="O29" s="4">
        <v>25.2</v>
      </c>
      <c r="P29" s="4">
        <v>26.57</v>
      </c>
      <c r="Q29" s="4">
        <v>20.76</v>
      </c>
      <c r="R29" s="4">
        <v>24.7</v>
      </c>
      <c r="S29" s="4">
        <v>27.18</v>
      </c>
      <c r="T29" s="4">
        <v>29.65</v>
      </c>
      <c r="U29" s="4">
        <v>31.13</v>
      </c>
      <c r="V29" s="4">
        <v>33.11</v>
      </c>
      <c r="W29" s="4">
        <v>28.17</v>
      </c>
      <c r="X29" s="4">
        <v>33.1</v>
      </c>
      <c r="Y29" s="4">
        <v>36.58</v>
      </c>
      <c r="Z29" s="4">
        <v>40.03</v>
      </c>
      <c r="AA29" s="4">
        <v>43.98</v>
      </c>
      <c r="AB29" s="4">
        <v>46.46</v>
      </c>
    </row>
    <row r="30" spans="3:28">
      <c r="C30" s="1">
        <v>32</v>
      </c>
      <c r="D30" s="1"/>
      <c r="E30" s="4">
        <v>10.52</v>
      </c>
      <c r="F30" s="4">
        <v>12.52</v>
      </c>
      <c r="G30" s="4">
        <v>13.77</v>
      </c>
      <c r="H30" s="4">
        <v>15.03</v>
      </c>
      <c r="I30" s="4">
        <v>15.78</v>
      </c>
      <c r="J30" s="4">
        <v>16.78</v>
      </c>
      <c r="K30" s="4">
        <v>16.149999999999999</v>
      </c>
      <c r="L30" s="4">
        <v>18.899999999999999</v>
      </c>
      <c r="M30" s="4">
        <v>20.91</v>
      </c>
      <c r="N30" s="4">
        <v>22.92</v>
      </c>
      <c r="O30" s="4">
        <v>25.54</v>
      </c>
      <c r="P30" s="4">
        <v>26.92</v>
      </c>
      <c r="Q30" s="4">
        <v>21.04</v>
      </c>
      <c r="R30" s="4">
        <v>25.04</v>
      </c>
      <c r="S30" s="4">
        <v>27.55</v>
      </c>
      <c r="T30" s="4">
        <v>30.05</v>
      </c>
      <c r="U30" s="4">
        <v>31.55</v>
      </c>
      <c r="V30" s="4">
        <v>33.56</v>
      </c>
      <c r="W30" s="4">
        <v>28.55</v>
      </c>
      <c r="X30" s="4">
        <v>33.549999999999997</v>
      </c>
      <c r="Y30" s="4">
        <v>37.07</v>
      </c>
      <c r="Z30" s="4">
        <v>40.57</v>
      </c>
      <c r="AA30" s="4">
        <v>44.57</v>
      </c>
      <c r="AB30" s="4">
        <v>47.08</v>
      </c>
    </row>
    <row r="31" spans="3:28">
      <c r="C31" s="1">
        <v>33</v>
      </c>
      <c r="D31" s="1"/>
      <c r="E31" s="4">
        <v>10.66</v>
      </c>
      <c r="F31" s="4">
        <v>12.69</v>
      </c>
      <c r="G31" s="4">
        <v>13.96</v>
      </c>
      <c r="H31" s="4">
        <v>15.23</v>
      </c>
      <c r="I31" s="4">
        <v>15.99</v>
      </c>
      <c r="J31" s="4">
        <v>17</v>
      </c>
      <c r="K31" s="4">
        <v>16.37</v>
      </c>
      <c r="L31" s="4">
        <v>19.149999999999999</v>
      </c>
      <c r="M31" s="4">
        <v>21.19</v>
      </c>
      <c r="N31" s="4">
        <v>23.22</v>
      </c>
      <c r="O31" s="4">
        <v>25.88</v>
      </c>
      <c r="P31" s="4">
        <v>27.28</v>
      </c>
      <c r="Q31" s="4">
        <v>21.32</v>
      </c>
      <c r="R31" s="4">
        <v>25.37</v>
      </c>
      <c r="S31" s="4">
        <v>27.92</v>
      </c>
      <c r="T31" s="4">
        <v>30.45</v>
      </c>
      <c r="U31" s="4">
        <v>31.97</v>
      </c>
      <c r="V31" s="4">
        <v>34.01</v>
      </c>
      <c r="W31" s="4">
        <v>28.93</v>
      </c>
      <c r="X31" s="4">
        <v>33.99</v>
      </c>
      <c r="Y31" s="4">
        <v>37.56</v>
      </c>
      <c r="Z31" s="4">
        <v>41.11</v>
      </c>
      <c r="AA31" s="4">
        <v>45.16</v>
      </c>
      <c r="AB31" s="4">
        <v>47.71</v>
      </c>
    </row>
    <row r="32" spans="3:28">
      <c r="C32" s="1">
        <v>34</v>
      </c>
      <c r="D32" s="1"/>
      <c r="E32" s="4">
        <v>10.8</v>
      </c>
      <c r="F32" s="4">
        <v>12.85</v>
      </c>
      <c r="G32" s="4">
        <v>14.14</v>
      </c>
      <c r="H32" s="4">
        <v>15.43</v>
      </c>
      <c r="I32" s="4">
        <v>16.2</v>
      </c>
      <c r="J32" s="4">
        <v>17.23</v>
      </c>
      <c r="K32" s="4">
        <v>16.579999999999998</v>
      </c>
      <c r="L32" s="4">
        <v>19.399999999999999</v>
      </c>
      <c r="M32" s="4">
        <v>21.47</v>
      </c>
      <c r="N32" s="4">
        <v>23.53</v>
      </c>
      <c r="O32" s="4">
        <v>26.22</v>
      </c>
      <c r="P32" s="4">
        <v>27.64</v>
      </c>
      <c r="Q32" s="4">
        <v>21.6</v>
      </c>
      <c r="R32" s="4">
        <v>25.7</v>
      </c>
      <c r="S32" s="4">
        <v>28.28</v>
      </c>
      <c r="T32" s="4">
        <v>30.85</v>
      </c>
      <c r="U32" s="4">
        <v>32.39</v>
      </c>
      <c r="V32" s="4">
        <v>34.450000000000003</v>
      </c>
      <c r="W32" s="4">
        <v>29.31</v>
      </c>
      <c r="X32" s="4">
        <v>34.44</v>
      </c>
      <c r="Y32" s="4">
        <v>38.06</v>
      </c>
      <c r="Z32" s="4">
        <v>41.65</v>
      </c>
      <c r="AA32" s="4">
        <v>45.76</v>
      </c>
      <c r="AB32" s="4">
        <v>48.34</v>
      </c>
    </row>
    <row r="33" spans="3:28">
      <c r="C33" s="1">
        <v>35</v>
      </c>
      <c r="D33" s="1"/>
      <c r="E33" s="4">
        <v>10.94</v>
      </c>
      <c r="F33" s="4">
        <v>13.02</v>
      </c>
      <c r="G33" s="4">
        <v>14.33</v>
      </c>
      <c r="H33" s="4">
        <v>15.63</v>
      </c>
      <c r="I33" s="4">
        <v>16.41</v>
      </c>
      <c r="J33" s="4">
        <v>17.45</v>
      </c>
      <c r="K33" s="4">
        <v>16.8</v>
      </c>
      <c r="L33" s="4">
        <v>19.66</v>
      </c>
      <c r="M33" s="4">
        <v>21.75</v>
      </c>
      <c r="N33" s="4">
        <v>23.83</v>
      </c>
      <c r="O33" s="4">
        <v>26.56</v>
      </c>
      <c r="P33" s="4">
        <v>28</v>
      </c>
      <c r="Q33" s="4">
        <v>21.88</v>
      </c>
      <c r="R33" s="4">
        <v>26.04</v>
      </c>
      <c r="S33" s="4">
        <v>28.65</v>
      </c>
      <c r="T33" s="4">
        <v>31.25</v>
      </c>
      <c r="U33" s="4">
        <v>32.81</v>
      </c>
      <c r="V33" s="4">
        <v>34.9</v>
      </c>
      <c r="W33" s="4">
        <v>29.69</v>
      </c>
      <c r="X33" s="4">
        <v>34.89</v>
      </c>
      <c r="Y33" s="4">
        <v>38.549999999999997</v>
      </c>
      <c r="Z33" s="4">
        <v>42.19</v>
      </c>
      <c r="AA33" s="4">
        <v>46.35</v>
      </c>
      <c r="AB33" s="4">
        <v>48.96</v>
      </c>
    </row>
    <row r="34" spans="3:28">
      <c r="C34" s="1">
        <v>36</v>
      </c>
      <c r="D34" s="1"/>
      <c r="E34" s="4">
        <v>11.19</v>
      </c>
      <c r="F34" s="4">
        <v>13.32</v>
      </c>
      <c r="G34" s="4">
        <v>14.66</v>
      </c>
      <c r="H34" s="4">
        <v>15.99</v>
      </c>
      <c r="I34" s="4">
        <v>16.79</v>
      </c>
      <c r="J34" s="4">
        <v>17.850000000000001</v>
      </c>
      <c r="K34" s="4">
        <v>17.190000000000001</v>
      </c>
      <c r="L34" s="4">
        <v>20.11</v>
      </c>
      <c r="M34" s="4">
        <v>22.25</v>
      </c>
      <c r="N34" s="4">
        <v>24.38</v>
      </c>
      <c r="O34" s="4">
        <v>27.18</v>
      </c>
      <c r="P34" s="4">
        <v>28.65</v>
      </c>
      <c r="Q34" s="4">
        <v>22.38</v>
      </c>
      <c r="R34" s="4">
        <v>26.64</v>
      </c>
      <c r="S34" s="4">
        <v>29.31</v>
      </c>
      <c r="T34" s="4">
        <v>31.98</v>
      </c>
      <c r="U34" s="4">
        <v>33.57</v>
      </c>
      <c r="V34" s="4">
        <v>35.71</v>
      </c>
      <c r="W34" s="4">
        <v>30.38</v>
      </c>
      <c r="X34" s="4">
        <v>35.700000000000003</v>
      </c>
      <c r="Y34" s="4">
        <v>39.44</v>
      </c>
      <c r="Z34" s="4">
        <v>43.17</v>
      </c>
      <c r="AA34" s="4">
        <v>47.43</v>
      </c>
      <c r="AB34" s="4">
        <v>50.1</v>
      </c>
    </row>
    <row r="35" spans="3:28">
      <c r="C35" s="1">
        <v>37</v>
      </c>
      <c r="D35" s="1"/>
      <c r="E35" s="4">
        <v>11.45</v>
      </c>
      <c r="F35" s="4">
        <v>13.62</v>
      </c>
      <c r="G35" s="4">
        <v>14.99</v>
      </c>
      <c r="H35" s="4">
        <v>16.350000000000001</v>
      </c>
      <c r="I35" s="4">
        <v>17.170000000000002</v>
      </c>
      <c r="J35" s="4">
        <v>18.260000000000002</v>
      </c>
      <c r="K35" s="4">
        <v>17.579999999999998</v>
      </c>
      <c r="L35" s="4">
        <v>20.57</v>
      </c>
      <c r="M35" s="4">
        <v>22.76</v>
      </c>
      <c r="N35" s="4">
        <v>24.94</v>
      </c>
      <c r="O35" s="4">
        <v>27.8</v>
      </c>
      <c r="P35" s="4">
        <v>29.3</v>
      </c>
      <c r="Q35" s="4">
        <v>22.89</v>
      </c>
      <c r="R35" s="4">
        <v>27.25</v>
      </c>
      <c r="S35" s="4">
        <v>29.98</v>
      </c>
      <c r="T35" s="4">
        <v>32.700000000000003</v>
      </c>
      <c r="U35" s="4">
        <v>34.340000000000003</v>
      </c>
      <c r="V35" s="4">
        <v>36.520000000000003</v>
      </c>
      <c r="W35" s="4">
        <v>31.07</v>
      </c>
      <c r="X35" s="4">
        <v>36.51</v>
      </c>
      <c r="Y35" s="4">
        <v>40.340000000000003</v>
      </c>
      <c r="Z35" s="4">
        <v>44.15</v>
      </c>
      <c r="AA35" s="4">
        <v>48.5</v>
      </c>
      <c r="AB35" s="4">
        <v>51.23</v>
      </c>
    </row>
    <row r="36" spans="3:28">
      <c r="C36" s="1">
        <v>38</v>
      </c>
      <c r="D36" s="1"/>
      <c r="E36" s="4">
        <v>11.7</v>
      </c>
      <c r="F36" s="4">
        <v>13.92</v>
      </c>
      <c r="G36" s="4">
        <v>15.32</v>
      </c>
      <c r="H36" s="4">
        <v>16.71</v>
      </c>
      <c r="I36" s="4">
        <v>17.55</v>
      </c>
      <c r="J36" s="4">
        <v>18.66</v>
      </c>
      <c r="K36" s="4">
        <v>17.97</v>
      </c>
      <c r="L36" s="4">
        <v>21.02</v>
      </c>
      <c r="M36" s="4">
        <v>23.26</v>
      </c>
      <c r="N36" s="4">
        <v>25.49</v>
      </c>
      <c r="O36" s="4">
        <v>28.41</v>
      </c>
      <c r="P36" s="4">
        <v>29.95</v>
      </c>
      <c r="Q36" s="4">
        <v>23.4</v>
      </c>
      <c r="R36" s="4">
        <v>27.85</v>
      </c>
      <c r="S36" s="4">
        <v>30.64</v>
      </c>
      <c r="T36" s="4">
        <v>33.43</v>
      </c>
      <c r="U36" s="4">
        <v>35.1</v>
      </c>
      <c r="V36" s="4">
        <v>37.33</v>
      </c>
      <c r="W36" s="4">
        <v>31.75</v>
      </c>
      <c r="X36" s="4">
        <v>37.32</v>
      </c>
      <c r="Y36" s="4">
        <v>41.23</v>
      </c>
      <c r="Z36" s="4">
        <v>45.12</v>
      </c>
      <c r="AA36" s="4">
        <v>49.58</v>
      </c>
      <c r="AB36" s="4">
        <v>52.37</v>
      </c>
    </row>
    <row r="37" spans="3:28">
      <c r="C37" s="1">
        <v>39</v>
      </c>
      <c r="D37" s="1"/>
      <c r="E37" s="4">
        <v>11.95</v>
      </c>
      <c r="F37" s="4">
        <v>14.23</v>
      </c>
      <c r="G37" s="4">
        <v>15.65</v>
      </c>
      <c r="H37" s="4">
        <v>17.079999999999998</v>
      </c>
      <c r="I37" s="4">
        <v>17.93</v>
      </c>
      <c r="J37" s="4">
        <v>19.07</v>
      </c>
      <c r="K37" s="4">
        <v>18.36</v>
      </c>
      <c r="L37" s="4">
        <v>21.48</v>
      </c>
      <c r="M37" s="4">
        <v>23.77</v>
      </c>
      <c r="N37" s="4">
        <v>26.04</v>
      </c>
      <c r="O37" s="4">
        <v>29.03</v>
      </c>
      <c r="P37" s="4">
        <v>30.6</v>
      </c>
      <c r="Q37" s="4">
        <v>23.91</v>
      </c>
      <c r="R37" s="4">
        <v>28.45</v>
      </c>
      <c r="S37" s="4">
        <v>31.31</v>
      </c>
      <c r="T37" s="4">
        <v>34.15</v>
      </c>
      <c r="U37" s="4">
        <v>35.86</v>
      </c>
      <c r="V37" s="4">
        <v>38.14</v>
      </c>
      <c r="W37" s="4">
        <v>32.44</v>
      </c>
      <c r="X37" s="4">
        <v>38.130000000000003</v>
      </c>
      <c r="Y37" s="4">
        <v>42.13</v>
      </c>
      <c r="Z37" s="4">
        <v>46.1</v>
      </c>
      <c r="AA37" s="4">
        <v>50.65</v>
      </c>
      <c r="AB37" s="4">
        <v>53.51</v>
      </c>
    </row>
    <row r="38" spans="3:28">
      <c r="C38" s="1">
        <v>40</v>
      </c>
      <c r="D38" s="1"/>
      <c r="E38" s="4">
        <v>12.21</v>
      </c>
      <c r="F38" s="4">
        <v>14.53</v>
      </c>
      <c r="G38" s="4">
        <v>15.99</v>
      </c>
      <c r="H38" s="4">
        <v>17.440000000000001</v>
      </c>
      <c r="I38" s="4">
        <v>18.309999999999999</v>
      </c>
      <c r="J38" s="4">
        <v>19.47</v>
      </c>
      <c r="K38" s="4">
        <v>18.75</v>
      </c>
      <c r="L38" s="4">
        <v>21.94</v>
      </c>
      <c r="M38" s="4">
        <v>24.27</v>
      </c>
      <c r="N38" s="4">
        <v>26.6</v>
      </c>
      <c r="O38" s="4">
        <v>29.64</v>
      </c>
      <c r="P38" s="4">
        <v>31.25</v>
      </c>
      <c r="Q38" s="4">
        <v>24.41</v>
      </c>
      <c r="R38" s="4">
        <v>29.06</v>
      </c>
      <c r="S38" s="4">
        <v>31.97</v>
      </c>
      <c r="T38" s="4">
        <v>34.880000000000003</v>
      </c>
      <c r="U38" s="4">
        <v>36.619999999999997</v>
      </c>
      <c r="V38" s="4">
        <v>38.950000000000003</v>
      </c>
      <c r="W38" s="4">
        <v>33.130000000000003</v>
      </c>
      <c r="X38" s="4">
        <v>38.93</v>
      </c>
      <c r="Y38" s="4">
        <v>43.02</v>
      </c>
      <c r="Z38" s="4">
        <v>47.08</v>
      </c>
      <c r="AA38" s="4">
        <v>51.73</v>
      </c>
      <c r="AB38" s="4">
        <v>54.64</v>
      </c>
    </row>
    <row r="39" spans="3:28">
      <c r="C39" s="1">
        <v>41</v>
      </c>
      <c r="D39" s="1"/>
      <c r="E39" s="4">
        <v>12.46</v>
      </c>
      <c r="F39" s="4">
        <v>14.83</v>
      </c>
      <c r="G39" s="4">
        <v>16.32</v>
      </c>
      <c r="H39" s="4">
        <v>17.8</v>
      </c>
      <c r="I39" s="4">
        <v>18.690000000000001</v>
      </c>
      <c r="J39" s="4">
        <v>19.88</v>
      </c>
      <c r="K39" s="4">
        <v>19.14</v>
      </c>
      <c r="L39" s="4">
        <v>22.39</v>
      </c>
      <c r="M39" s="4">
        <v>24.78</v>
      </c>
      <c r="N39" s="4">
        <v>27.15</v>
      </c>
      <c r="O39" s="4">
        <v>30.26</v>
      </c>
      <c r="P39" s="4">
        <v>31.9</v>
      </c>
      <c r="Q39" s="4">
        <v>24.92</v>
      </c>
      <c r="R39" s="4">
        <v>29.66</v>
      </c>
      <c r="S39" s="4">
        <v>32.64</v>
      </c>
      <c r="T39" s="4">
        <v>35.6</v>
      </c>
      <c r="U39" s="4">
        <v>37.380000000000003</v>
      </c>
      <c r="V39" s="4">
        <v>39.76</v>
      </c>
      <c r="W39" s="4">
        <v>33.82</v>
      </c>
      <c r="X39" s="4">
        <v>39.74</v>
      </c>
      <c r="Y39" s="4">
        <v>43.92</v>
      </c>
      <c r="Z39" s="4">
        <v>48.06</v>
      </c>
      <c r="AA39" s="4">
        <v>52.8</v>
      </c>
      <c r="AB39" s="4">
        <v>55.78</v>
      </c>
    </row>
    <row r="40" spans="3:28">
      <c r="C40" s="1">
        <v>42</v>
      </c>
      <c r="D40" s="1"/>
      <c r="E40" s="4">
        <v>12.71</v>
      </c>
      <c r="F40" s="4">
        <v>15.13</v>
      </c>
      <c r="G40" s="4">
        <v>16.649999999999999</v>
      </c>
      <c r="H40" s="4">
        <v>18.16</v>
      </c>
      <c r="I40" s="4">
        <v>19.07</v>
      </c>
      <c r="J40" s="4">
        <v>20.28</v>
      </c>
      <c r="K40" s="4">
        <v>19.53</v>
      </c>
      <c r="L40" s="4">
        <v>22.85</v>
      </c>
      <c r="M40" s="4">
        <v>25.28</v>
      </c>
      <c r="N40" s="4">
        <v>27.7</v>
      </c>
      <c r="O40" s="4">
        <v>30.88</v>
      </c>
      <c r="P40" s="4">
        <v>32.549999999999997</v>
      </c>
      <c r="Q40" s="4">
        <v>25.43</v>
      </c>
      <c r="R40" s="4">
        <v>30.27</v>
      </c>
      <c r="S40" s="4">
        <v>33.299999999999997</v>
      </c>
      <c r="T40" s="4">
        <v>36.33</v>
      </c>
      <c r="U40" s="4">
        <v>38.14</v>
      </c>
      <c r="V40" s="4">
        <v>40.57</v>
      </c>
      <c r="W40" s="4">
        <v>34.51</v>
      </c>
      <c r="X40" s="4">
        <v>40.549999999999997</v>
      </c>
      <c r="Y40" s="4">
        <v>44.81</v>
      </c>
      <c r="Z40" s="4">
        <v>49.04</v>
      </c>
      <c r="AA40" s="4">
        <v>53.88</v>
      </c>
      <c r="AB40" s="4">
        <v>56.91</v>
      </c>
    </row>
    <row r="41" spans="3:28">
      <c r="C41" s="1">
        <v>43</v>
      </c>
      <c r="D41" s="1"/>
      <c r="E41" s="4">
        <v>12.97</v>
      </c>
      <c r="F41" s="4">
        <v>15.44</v>
      </c>
      <c r="G41" s="4">
        <v>16.98</v>
      </c>
      <c r="H41" s="4">
        <v>18.53</v>
      </c>
      <c r="I41" s="4">
        <v>20.07</v>
      </c>
      <c r="J41" s="4">
        <v>21.61</v>
      </c>
      <c r="K41" s="4">
        <v>19.920000000000002</v>
      </c>
      <c r="L41" s="4">
        <v>23.3</v>
      </c>
      <c r="M41" s="4">
        <v>25.79</v>
      </c>
      <c r="N41" s="4">
        <v>28.25</v>
      </c>
      <c r="O41" s="4">
        <v>32.11</v>
      </c>
      <c r="P41" s="4">
        <v>34.119999999999997</v>
      </c>
      <c r="Q41" s="4">
        <v>25.94</v>
      </c>
      <c r="R41" s="4">
        <v>30.87</v>
      </c>
      <c r="S41" s="4">
        <v>33.97</v>
      </c>
      <c r="T41" s="4">
        <v>37.049999999999997</v>
      </c>
      <c r="U41" s="4">
        <v>40.130000000000003</v>
      </c>
      <c r="V41" s="4">
        <v>43.23</v>
      </c>
      <c r="W41" s="4">
        <v>35.200000000000003</v>
      </c>
      <c r="X41" s="4">
        <v>41.36</v>
      </c>
      <c r="Y41" s="4">
        <v>45.7</v>
      </c>
      <c r="Z41" s="4">
        <v>50.02</v>
      </c>
      <c r="AA41" s="4">
        <v>56.18</v>
      </c>
      <c r="AB41" s="4">
        <v>59.9</v>
      </c>
    </row>
    <row r="42" spans="3:28">
      <c r="C42" s="1">
        <v>44</v>
      </c>
      <c r="D42" s="1"/>
      <c r="E42" s="4">
        <v>13.22</v>
      </c>
      <c r="F42" s="4">
        <v>15.74</v>
      </c>
      <c r="G42" s="4">
        <v>17.32</v>
      </c>
      <c r="H42" s="4">
        <v>19.510000000000002</v>
      </c>
      <c r="I42" s="4">
        <v>21.09</v>
      </c>
      <c r="J42" s="4">
        <v>22.67</v>
      </c>
      <c r="K42" s="4">
        <v>20.309999999999999</v>
      </c>
      <c r="L42" s="4">
        <v>23.76</v>
      </c>
      <c r="M42" s="4">
        <v>26.29</v>
      </c>
      <c r="N42" s="4">
        <v>29.43</v>
      </c>
      <c r="O42" s="4">
        <v>33.369999999999997</v>
      </c>
      <c r="P42" s="4">
        <v>35.42</v>
      </c>
      <c r="Q42" s="4">
        <v>26.44</v>
      </c>
      <c r="R42" s="4">
        <v>31.47</v>
      </c>
      <c r="S42" s="4">
        <v>34.630000000000003</v>
      </c>
      <c r="T42" s="4">
        <v>39.03</v>
      </c>
      <c r="U42" s="4">
        <v>42.19</v>
      </c>
      <c r="V42" s="4">
        <v>45.33</v>
      </c>
      <c r="W42" s="4">
        <v>35.89</v>
      </c>
      <c r="X42" s="4">
        <v>42.17</v>
      </c>
      <c r="Y42" s="4">
        <v>46.6</v>
      </c>
      <c r="Z42" s="4">
        <v>52.25</v>
      </c>
      <c r="AA42" s="4">
        <v>58.55</v>
      </c>
      <c r="AB42" s="4">
        <v>62.33</v>
      </c>
    </row>
    <row r="43" spans="3:28">
      <c r="C43" s="1">
        <v>45</v>
      </c>
      <c r="D43" s="1"/>
      <c r="E43" s="4">
        <v>13.48</v>
      </c>
      <c r="F43" s="4">
        <v>16.04</v>
      </c>
      <c r="G43" s="4">
        <v>17.649999999999999</v>
      </c>
      <c r="H43" s="4">
        <v>20.54</v>
      </c>
      <c r="I43" s="4">
        <v>22.46</v>
      </c>
      <c r="J43" s="4">
        <v>23.74</v>
      </c>
      <c r="K43" s="4">
        <v>20.7</v>
      </c>
      <c r="L43" s="4">
        <v>24.22</v>
      </c>
      <c r="M43" s="4">
        <v>26.8</v>
      </c>
      <c r="N43" s="4">
        <v>30.65</v>
      </c>
      <c r="O43" s="4">
        <v>34.97</v>
      </c>
      <c r="P43" s="4">
        <v>36.74</v>
      </c>
      <c r="Q43" s="4">
        <v>26.95</v>
      </c>
      <c r="R43" s="4">
        <v>32.08</v>
      </c>
      <c r="S43" s="4">
        <v>35.299999999999997</v>
      </c>
      <c r="T43" s="4">
        <v>41.07</v>
      </c>
      <c r="U43" s="4">
        <v>44.92</v>
      </c>
      <c r="V43" s="4">
        <v>47.48</v>
      </c>
      <c r="W43" s="4">
        <v>36.58</v>
      </c>
      <c r="X43" s="4">
        <v>42.98</v>
      </c>
      <c r="Y43" s="4">
        <v>47.49</v>
      </c>
      <c r="Z43" s="4">
        <v>54.55</v>
      </c>
      <c r="AA43" s="4">
        <v>61.6</v>
      </c>
      <c r="AB43" s="4">
        <v>64.8</v>
      </c>
    </row>
    <row r="44" spans="3:28">
      <c r="C44" s="1">
        <v>46</v>
      </c>
      <c r="D44" s="1"/>
      <c r="E44" s="4">
        <v>13.91</v>
      </c>
      <c r="F44" s="4">
        <v>16.16</v>
      </c>
      <c r="G44" s="4">
        <v>17.79</v>
      </c>
      <c r="H44" s="4">
        <v>21.34</v>
      </c>
      <c r="I44" s="4">
        <v>23.28</v>
      </c>
      <c r="J44" s="4">
        <v>24.58</v>
      </c>
      <c r="K44" s="4">
        <v>21.18</v>
      </c>
      <c r="L44" s="4">
        <v>24.41</v>
      </c>
      <c r="M44" s="4">
        <v>27</v>
      </c>
      <c r="N44" s="4">
        <v>31.53</v>
      </c>
      <c r="O44" s="4">
        <v>35.89</v>
      </c>
      <c r="P44" s="4">
        <v>37.67</v>
      </c>
      <c r="Q44" s="4">
        <v>27.81</v>
      </c>
      <c r="R44" s="4">
        <v>32.33</v>
      </c>
      <c r="S44" s="4">
        <v>35.57</v>
      </c>
      <c r="T44" s="4">
        <v>42.68</v>
      </c>
      <c r="U44" s="4">
        <v>46.56</v>
      </c>
      <c r="V44" s="4">
        <v>49.15</v>
      </c>
      <c r="W44" s="4">
        <v>37.51</v>
      </c>
      <c r="X44" s="4">
        <v>43.32</v>
      </c>
      <c r="Y44" s="4">
        <v>47.86</v>
      </c>
      <c r="Z44" s="4">
        <v>56.26</v>
      </c>
      <c r="AA44" s="4">
        <v>63.37</v>
      </c>
      <c r="AB44" s="4">
        <v>66.61</v>
      </c>
    </row>
    <row r="45" spans="3:28">
      <c r="C45" s="1">
        <v>47</v>
      </c>
      <c r="D45" s="1"/>
      <c r="E45" s="4">
        <v>14.33</v>
      </c>
      <c r="F45" s="4">
        <v>16.62</v>
      </c>
      <c r="G45" s="4">
        <v>18.57</v>
      </c>
      <c r="H45" s="4">
        <v>22.15</v>
      </c>
      <c r="I45" s="4">
        <v>24.11</v>
      </c>
      <c r="J45" s="4">
        <v>25.42</v>
      </c>
      <c r="K45" s="4">
        <v>21.67</v>
      </c>
      <c r="L45" s="4">
        <v>24.92</v>
      </c>
      <c r="M45" s="4">
        <v>27.86</v>
      </c>
      <c r="N45" s="4">
        <v>32.42</v>
      </c>
      <c r="O45" s="4">
        <v>36.82</v>
      </c>
      <c r="P45" s="4">
        <v>38.619999999999997</v>
      </c>
      <c r="Q45" s="4">
        <v>28.67</v>
      </c>
      <c r="R45" s="4">
        <v>33.24</v>
      </c>
      <c r="S45" s="4">
        <v>37.15</v>
      </c>
      <c r="T45" s="4">
        <v>44.31</v>
      </c>
      <c r="U45" s="4">
        <v>48.22</v>
      </c>
      <c r="V45" s="4">
        <v>50.83</v>
      </c>
      <c r="W45" s="4">
        <v>38.44</v>
      </c>
      <c r="X45" s="4">
        <v>44.31</v>
      </c>
      <c r="Y45" s="4">
        <v>49.53</v>
      </c>
      <c r="Z45" s="4">
        <v>57.99</v>
      </c>
      <c r="AA45" s="4">
        <v>65.16</v>
      </c>
      <c r="AB45" s="4">
        <v>68.430000000000007</v>
      </c>
    </row>
    <row r="46" spans="3:28">
      <c r="C46" s="1">
        <v>48</v>
      </c>
      <c r="D46" s="1"/>
      <c r="E46" s="4">
        <v>14.78</v>
      </c>
      <c r="F46" s="4">
        <v>17.079999999999998</v>
      </c>
      <c r="G46" s="4">
        <v>19.37</v>
      </c>
      <c r="H46" s="4">
        <v>22.99</v>
      </c>
      <c r="I46" s="4">
        <v>24.96</v>
      </c>
      <c r="J46" s="4">
        <v>26.26</v>
      </c>
      <c r="K46" s="4">
        <v>22.17</v>
      </c>
      <c r="L46" s="4">
        <v>25.44</v>
      </c>
      <c r="M46" s="4">
        <v>28.73</v>
      </c>
      <c r="N46" s="4">
        <v>33.33</v>
      </c>
      <c r="O46" s="4">
        <v>37.76</v>
      </c>
      <c r="P46" s="4">
        <v>39.57</v>
      </c>
      <c r="Q46" s="4">
        <v>29.55</v>
      </c>
      <c r="R46" s="4">
        <v>34.15</v>
      </c>
      <c r="S46" s="4">
        <v>38.74</v>
      </c>
      <c r="T46" s="4">
        <v>45.97</v>
      </c>
      <c r="U46" s="4">
        <v>49.91</v>
      </c>
      <c r="V46" s="4">
        <v>52.53</v>
      </c>
      <c r="W46" s="4">
        <v>39.4</v>
      </c>
      <c r="X46" s="4">
        <v>45.31</v>
      </c>
      <c r="Y46" s="4">
        <v>51.22</v>
      </c>
      <c r="Z46" s="4">
        <v>59.76</v>
      </c>
      <c r="AA46" s="4">
        <v>66.98</v>
      </c>
      <c r="AB46" s="4">
        <v>70.260000000000005</v>
      </c>
    </row>
    <row r="47" spans="3:28">
      <c r="C47" s="1">
        <v>49</v>
      </c>
      <c r="D47" s="1"/>
      <c r="E47" s="4">
        <v>15.22</v>
      </c>
      <c r="F47" s="4">
        <v>17.53</v>
      </c>
      <c r="G47" s="4">
        <v>20.18</v>
      </c>
      <c r="H47" s="4">
        <v>23.82</v>
      </c>
      <c r="I47" s="4">
        <v>25.81</v>
      </c>
      <c r="J47" s="4">
        <v>27.13</v>
      </c>
      <c r="K47" s="4">
        <v>22.67</v>
      </c>
      <c r="L47" s="4">
        <v>25.96</v>
      </c>
      <c r="M47" s="4">
        <v>29.62</v>
      </c>
      <c r="N47" s="4">
        <v>34.25</v>
      </c>
      <c r="O47" s="4">
        <v>38.71</v>
      </c>
      <c r="P47" s="4">
        <v>40.53</v>
      </c>
      <c r="Q47" s="4">
        <v>30.44</v>
      </c>
      <c r="R47" s="4">
        <v>35.06</v>
      </c>
      <c r="S47" s="4">
        <v>40.369999999999997</v>
      </c>
      <c r="T47" s="4">
        <v>47.64</v>
      </c>
      <c r="U47" s="4">
        <v>51.61</v>
      </c>
      <c r="V47" s="4">
        <v>54.26</v>
      </c>
      <c r="W47" s="4">
        <v>40.369999999999997</v>
      </c>
      <c r="X47" s="4">
        <v>46.31</v>
      </c>
      <c r="Y47" s="4">
        <v>52.94</v>
      </c>
      <c r="Z47" s="4">
        <v>61.54</v>
      </c>
      <c r="AA47" s="4">
        <v>68.81</v>
      </c>
      <c r="AB47" s="4">
        <v>72.13</v>
      </c>
    </row>
    <row r="48" spans="3:28">
      <c r="C48" s="1">
        <v>50</v>
      </c>
      <c r="D48" s="1"/>
      <c r="E48" s="4">
        <v>16</v>
      </c>
      <c r="F48" s="4">
        <v>18</v>
      </c>
      <c r="G48" s="4">
        <v>21</v>
      </c>
      <c r="H48" s="4">
        <v>24.66</v>
      </c>
      <c r="I48" s="4">
        <v>26.66</v>
      </c>
      <c r="J48" s="4">
        <v>28</v>
      </c>
      <c r="K48" s="4">
        <v>23.5</v>
      </c>
      <c r="L48" s="4">
        <v>26.5</v>
      </c>
      <c r="M48" s="4">
        <v>30.5</v>
      </c>
      <c r="N48" s="4">
        <v>35.17</v>
      </c>
      <c r="O48" s="4">
        <v>39.659999999999997</v>
      </c>
      <c r="P48" s="4">
        <v>41.5</v>
      </c>
      <c r="Q48" s="4">
        <v>32</v>
      </c>
      <c r="R48" s="4">
        <v>36</v>
      </c>
      <c r="S48" s="4">
        <v>42</v>
      </c>
      <c r="T48" s="4">
        <v>49.33</v>
      </c>
      <c r="U48" s="4">
        <v>53.33</v>
      </c>
      <c r="V48" s="4">
        <v>56</v>
      </c>
      <c r="W48" s="4">
        <v>42</v>
      </c>
      <c r="X48" s="4">
        <v>47.33</v>
      </c>
      <c r="Y48" s="4">
        <v>54.67</v>
      </c>
      <c r="Z48" s="4">
        <v>63.33</v>
      </c>
      <c r="AA48" s="4">
        <v>70.66</v>
      </c>
      <c r="AB48" s="4">
        <v>74</v>
      </c>
    </row>
    <row r="49" spans="3:28">
      <c r="C49" s="1">
        <v>51</v>
      </c>
      <c r="D49" s="1"/>
      <c r="E49" s="4">
        <v>16.79</v>
      </c>
      <c r="F49" s="4">
        <v>18.8</v>
      </c>
      <c r="G49" s="4">
        <v>21.83</v>
      </c>
      <c r="H49" s="4">
        <v>25.53</v>
      </c>
      <c r="I49" s="4">
        <v>27.54</v>
      </c>
      <c r="J49" s="4">
        <v>28.88</v>
      </c>
      <c r="K49" s="4">
        <v>24.35</v>
      </c>
      <c r="L49" s="4">
        <v>27.36</v>
      </c>
      <c r="M49" s="4">
        <v>31.4</v>
      </c>
      <c r="N49" s="4">
        <v>36.11</v>
      </c>
      <c r="O49" s="4">
        <v>40.64</v>
      </c>
      <c r="P49" s="4">
        <v>42.48</v>
      </c>
      <c r="Q49" s="4">
        <v>33.58</v>
      </c>
      <c r="R49" s="4">
        <v>37.61</v>
      </c>
      <c r="S49" s="4">
        <v>43.65</v>
      </c>
      <c r="T49" s="4">
        <v>51.05</v>
      </c>
      <c r="U49" s="4">
        <v>55.08</v>
      </c>
      <c r="V49" s="4">
        <v>57.76</v>
      </c>
      <c r="W49" s="4">
        <v>43.65</v>
      </c>
      <c r="X49" s="4">
        <v>49.02</v>
      </c>
      <c r="Y49" s="4">
        <v>56.42</v>
      </c>
      <c r="Z49" s="4">
        <v>65.16</v>
      </c>
      <c r="AA49" s="4">
        <v>72.540000000000006</v>
      </c>
      <c r="AB49" s="4">
        <v>75.89</v>
      </c>
    </row>
    <row r="50" spans="3:28">
      <c r="C50" s="1">
        <v>52</v>
      </c>
      <c r="D50" s="1"/>
      <c r="E50" s="4">
        <v>17.600000000000001</v>
      </c>
      <c r="F50" s="4">
        <v>19.63</v>
      </c>
      <c r="G50" s="4">
        <v>22.67</v>
      </c>
      <c r="H50" s="4">
        <v>26.39</v>
      </c>
      <c r="I50" s="4">
        <v>28.42</v>
      </c>
      <c r="J50" s="4">
        <v>29.78</v>
      </c>
      <c r="K50" s="4">
        <v>25.21</v>
      </c>
      <c r="L50" s="4">
        <v>28.25</v>
      </c>
      <c r="M50" s="4">
        <v>32.32</v>
      </c>
      <c r="N50" s="4">
        <v>37.049999999999997</v>
      </c>
      <c r="O50" s="4">
        <v>41.62</v>
      </c>
      <c r="P50" s="4">
        <v>43.48</v>
      </c>
      <c r="Q50" s="4">
        <v>35.19</v>
      </c>
      <c r="R50" s="4">
        <v>39.25</v>
      </c>
      <c r="S50" s="4">
        <v>45.34</v>
      </c>
      <c r="T50" s="4">
        <v>52.78</v>
      </c>
      <c r="U50" s="4">
        <v>56.84</v>
      </c>
      <c r="V50" s="4">
        <v>59.55</v>
      </c>
      <c r="W50" s="4">
        <v>45.34</v>
      </c>
      <c r="X50" s="4">
        <v>50.75</v>
      </c>
      <c r="Y50" s="4">
        <v>58.2</v>
      </c>
      <c r="Z50" s="4">
        <v>66.989999999999995</v>
      </c>
      <c r="AA50" s="4">
        <v>74.430000000000007</v>
      </c>
      <c r="AB50" s="4">
        <v>77.819999999999993</v>
      </c>
    </row>
    <row r="51" spans="3:28">
      <c r="C51" s="1">
        <v>53</v>
      </c>
      <c r="D51" s="1"/>
      <c r="E51" s="4">
        <v>18.41</v>
      </c>
      <c r="F51" s="4">
        <v>20.45</v>
      </c>
      <c r="G51" s="4">
        <v>23.52</v>
      </c>
      <c r="H51" s="4">
        <v>27.26</v>
      </c>
      <c r="I51" s="4">
        <v>29.65</v>
      </c>
      <c r="J51" s="4">
        <v>31.02</v>
      </c>
      <c r="K51" s="4">
        <v>26.08</v>
      </c>
      <c r="L51" s="4">
        <v>29.14</v>
      </c>
      <c r="M51" s="4">
        <v>33.24</v>
      </c>
      <c r="N51" s="4">
        <v>38</v>
      </c>
      <c r="O51" s="4">
        <v>42.95</v>
      </c>
      <c r="P51" s="4">
        <v>44.83</v>
      </c>
      <c r="Q51" s="4">
        <v>36.81</v>
      </c>
      <c r="R51" s="4">
        <v>40.9</v>
      </c>
      <c r="S51" s="4">
        <v>47.04</v>
      </c>
      <c r="T51" s="4">
        <v>54.53</v>
      </c>
      <c r="U51" s="4">
        <v>59.31</v>
      </c>
      <c r="V51" s="4">
        <v>62.04</v>
      </c>
      <c r="W51" s="4">
        <v>47.04</v>
      </c>
      <c r="X51" s="4">
        <v>52.48</v>
      </c>
      <c r="Y51" s="4">
        <v>59.99</v>
      </c>
      <c r="Z51" s="4">
        <v>68.84</v>
      </c>
      <c r="AA51" s="4">
        <v>77.02</v>
      </c>
      <c r="AB51" s="4">
        <v>80.44</v>
      </c>
    </row>
    <row r="52" spans="3:28">
      <c r="C52" s="1">
        <v>54</v>
      </c>
      <c r="D52" s="1"/>
      <c r="E52" s="4">
        <v>18.89</v>
      </c>
      <c r="F52" s="4">
        <v>21.28</v>
      </c>
      <c r="G52" s="4">
        <v>24.37</v>
      </c>
      <c r="H52" s="4">
        <v>28.16</v>
      </c>
      <c r="I52" s="4">
        <v>30.9</v>
      </c>
      <c r="J52" s="4">
        <v>32.28</v>
      </c>
      <c r="K52" s="4">
        <v>26.62</v>
      </c>
      <c r="L52" s="4">
        <v>30.03</v>
      </c>
      <c r="M52" s="4">
        <v>34.159999999999997</v>
      </c>
      <c r="N52" s="4">
        <v>38.979999999999997</v>
      </c>
      <c r="O52" s="4">
        <v>44.29</v>
      </c>
      <c r="P52" s="4">
        <v>46.19</v>
      </c>
      <c r="Q52" s="4">
        <v>37.770000000000003</v>
      </c>
      <c r="R52" s="4">
        <v>42.57</v>
      </c>
      <c r="S52" s="4">
        <v>48.75</v>
      </c>
      <c r="T52" s="4">
        <v>56.31</v>
      </c>
      <c r="U52" s="4">
        <v>61.8</v>
      </c>
      <c r="V52" s="4">
        <v>64.55</v>
      </c>
      <c r="W52" s="4">
        <v>48.07</v>
      </c>
      <c r="X52" s="4">
        <v>54.24</v>
      </c>
      <c r="Y52" s="4">
        <v>61.8</v>
      </c>
      <c r="Z52" s="4">
        <v>70.73</v>
      </c>
      <c r="AA52" s="4">
        <v>79.650000000000006</v>
      </c>
      <c r="AB52" s="4">
        <v>83.09</v>
      </c>
    </row>
    <row r="53" spans="3:28">
      <c r="C53" s="1">
        <v>55</v>
      </c>
      <c r="D53" s="1"/>
      <c r="E53" s="4">
        <v>19.71</v>
      </c>
      <c r="F53" s="4">
        <v>22.14</v>
      </c>
      <c r="G53" s="4">
        <v>25.25</v>
      </c>
      <c r="H53" s="4">
        <v>29.05</v>
      </c>
      <c r="I53" s="4">
        <v>32.159999999999997</v>
      </c>
      <c r="J53" s="4">
        <v>33.549999999999997</v>
      </c>
      <c r="K53" s="4">
        <v>27.5</v>
      </c>
      <c r="L53" s="4">
        <v>30.95</v>
      </c>
      <c r="M53" s="4">
        <v>35.11</v>
      </c>
      <c r="N53" s="4">
        <v>39.950000000000003</v>
      </c>
      <c r="O53" s="4">
        <v>45.65</v>
      </c>
      <c r="P53" s="4">
        <v>47.56</v>
      </c>
      <c r="Q53" s="4">
        <v>39.43</v>
      </c>
      <c r="R53" s="4">
        <v>44.27</v>
      </c>
      <c r="S53" s="4">
        <v>50.5</v>
      </c>
      <c r="T53" s="4">
        <v>58.1</v>
      </c>
      <c r="U53" s="4">
        <v>64.33</v>
      </c>
      <c r="V53" s="4">
        <v>67.099999999999994</v>
      </c>
      <c r="W53" s="4">
        <v>49.8</v>
      </c>
      <c r="X53" s="4">
        <v>56.03</v>
      </c>
      <c r="Y53" s="4">
        <v>63.64</v>
      </c>
      <c r="Z53" s="4">
        <v>72.63</v>
      </c>
      <c r="AA53" s="4">
        <v>82.3</v>
      </c>
      <c r="AB53" s="4">
        <v>85.77</v>
      </c>
    </row>
    <row r="54" spans="3:28">
      <c r="C54" s="1">
        <v>56</v>
      </c>
      <c r="D54" s="1"/>
      <c r="E54" s="4">
        <v>20.86</v>
      </c>
      <c r="F54" s="4">
        <v>23.34</v>
      </c>
      <c r="G54" s="4">
        <v>26.52</v>
      </c>
      <c r="H54" s="4">
        <v>30.4</v>
      </c>
      <c r="I54" s="4">
        <v>33.94</v>
      </c>
      <c r="J54" s="4">
        <v>35.36</v>
      </c>
      <c r="K54" s="4">
        <v>28.82</v>
      </c>
      <c r="L54" s="4">
        <v>32.35</v>
      </c>
      <c r="M54" s="4">
        <v>36.6</v>
      </c>
      <c r="N54" s="4">
        <v>41.55</v>
      </c>
      <c r="O54" s="4">
        <v>47.73</v>
      </c>
      <c r="P54" s="4">
        <v>49.68</v>
      </c>
      <c r="Q54" s="4">
        <v>41.72</v>
      </c>
      <c r="R54" s="4">
        <v>46.67</v>
      </c>
      <c r="S54" s="4">
        <v>53.04</v>
      </c>
      <c r="T54" s="4">
        <v>60.81</v>
      </c>
      <c r="U54" s="4">
        <v>67.89</v>
      </c>
      <c r="V54" s="4">
        <v>70.72</v>
      </c>
      <c r="W54" s="4">
        <v>52.32</v>
      </c>
      <c r="X54" s="4">
        <v>58.69</v>
      </c>
      <c r="Y54" s="4">
        <v>66.48</v>
      </c>
      <c r="Z54" s="4">
        <v>75.66</v>
      </c>
      <c r="AA54" s="4">
        <v>86.27</v>
      </c>
      <c r="AB54" s="4">
        <v>89.81</v>
      </c>
    </row>
    <row r="55" spans="3:28">
      <c r="C55" s="1">
        <v>57</v>
      </c>
      <c r="D55" s="1"/>
      <c r="E55" s="4">
        <v>21.68</v>
      </c>
      <c r="F55" s="4">
        <v>24.57</v>
      </c>
      <c r="G55" s="4">
        <v>27.82</v>
      </c>
      <c r="H55" s="4">
        <v>31.8</v>
      </c>
      <c r="I55" s="4">
        <v>36.130000000000003</v>
      </c>
      <c r="J55" s="4">
        <v>37.57</v>
      </c>
      <c r="K55" s="4">
        <v>29.81</v>
      </c>
      <c r="L55" s="4">
        <v>33.78</v>
      </c>
      <c r="M55" s="4">
        <v>38.119999999999997</v>
      </c>
      <c r="N55" s="4">
        <v>43.18</v>
      </c>
      <c r="O55" s="4">
        <v>50.22</v>
      </c>
      <c r="P55" s="4">
        <v>52.21</v>
      </c>
      <c r="Q55" s="4">
        <v>43.36</v>
      </c>
      <c r="R55" s="4">
        <v>49.13</v>
      </c>
      <c r="S55" s="4">
        <v>55.64</v>
      </c>
      <c r="T55" s="4">
        <v>63.6</v>
      </c>
      <c r="U55" s="4">
        <v>72.27</v>
      </c>
      <c r="V55" s="4">
        <v>75.150000000000006</v>
      </c>
      <c r="W55" s="4">
        <v>54.2</v>
      </c>
      <c r="X55" s="4">
        <v>61.41</v>
      </c>
      <c r="Y55" s="4">
        <v>69.37</v>
      </c>
      <c r="Z55" s="4">
        <v>78.77</v>
      </c>
      <c r="AA55" s="4">
        <v>91.05</v>
      </c>
      <c r="AB55" s="4">
        <v>94.66</v>
      </c>
    </row>
    <row r="56" spans="3:28">
      <c r="C56" s="1">
        <v>58</v>
      </c>
      <c r="D56" s="1"/>
      <c r="E56" s="4">
        <v>22.88</v>
      </c>
      <c r="F56" s="4">
        <v>25.84</v>
      </c>
      <c r="G56" s="4">
        <v>29.16</v>
      </c>
      <c r="H56" s="4">
        <v>33.21</v>
      </c>
      <c r="I56" s="4">
        <v>38.380000000000003</v>
      </c>
      <c r="J56" s="4">
        <v>39.86</v>
      </c>
      <c r="K56" s="4">
        <v>31.19</v>
      </c>
      <c r="L56" s="4">
        <v>35.24</v>
      </c>
      <c r="M56" s="4">
        <v>39.68</v>
      </c>
      <c r="N56" s="4">
        <v>44.84</v>
      </c>
      <c r="O56" s="4">
        <v>52.77</v>
      </c>
      <c r="P56" s="4">
        <v>54.81</v>
      </c>
      <c r="Q56" s="4">
        <v>45.76</v>
      </c>
      <c r="R56" s="4">
        <v>51.67</v>
      </c>
      <c r="S56" s="4">
        <v>58.32</v>
      </c>
      <c r="T56" s="4">
        <v>66.430000000000007</v>
      </c>
      <c r="U56" s="4">
        <v>76.760000000000005</v>
      </c>
      <c r="V56" s="4">
        <v>79.709999999999994</v>
      </c>
      <c r="W56" s="4">
        <v>56.83</v>
      </c>
      <c r="X56" s="4">
        <v>64.209999999999994</v>
      </c>
      <c r="Y56" s="4">
        <v>72.349999999999994</v>
      </c>
      <c r="Z56" s="4">
        <v>81.93</v>
      </c>
      <c r="AA56" s="4">
        <v>95.94</v>
      </c>
      <c r="AB56" s="4">
        <v>99.64</v>
      </c>
    </row>
    <row r="57" spans="3:28">
      <c r="C57" s="1">
        <v>59</v>
      </c>
      <c r="D57" s="1"/>
      <c r="E57" s="4">
        <v>24.12</v>
      </c>
      <c r="F57" s="4">
        <v>27.13</v>
      </c>
      <c r="G57" s="4">
        <v>30.52</v>
      </c>
      <c r="H57" s="4">
        <v>34.659999999999997</v>
      </c>
      <c r="I57" s="4">
        <v>40.69</v>
      </c>
      <c r="J57" s="4">
        <v>42.2</v>
      </c>
      <c r="K57" s="4">
        <v>32.6</v>
      </c>
      <c r="L57" s="4">
        <v>36.729999999999997</v>
      </c>
      <c r="M57" s="4">
        <v>41.26</v>
      </c>
      <c r="N57" s="4">
        <v>46.53</v>
      </c>
      <c r="O57" s="4">
        <v>55.39</v>
      </c>
      <c r="P57" s="4">
        <v>57.47</v>
      </c>
      <c r="Q57" s="4">
        <v>48.23</v>
      </c>
      <c r="R57" s="4">
        <v>54.26</v>
      </c>
      <c r="S57" s="4">
        <v>61.04</v>
      </c>
      <c r="T57" s="4">
        <v>69.319999999999993</v>
      </c>
      <c r="U57" s="4">
        <v>81.39</v>
      </c>
      <c r="V57" s="4">
        <v>84.41</v>
      </c>
      <c r="W57" s="4">
        <v>59.54</v>
      </c>
      <c r="X57" s="4">
        <v>67.06</v>
      </c>
      <c r="Y57" s="4">
        <v>75.36</v>
      </c>
      <c r="Z57" s="4">
        <v>85.15</v>
      </c>
      <c r="AA57" s="4">
        <v>100.97</v>
      </c>
      <c r="AB57" s="4">
        <v>104.75</v>
      </c>
    </row>
    <row r="58" spans="3:28">
      <c r="C58" s="1">
        <v>60</v>
      </c>
      <c r="D58" s="1"/>
      <c r="E58" s="4">
        <v>24.61</v>
      </c>
      <c r="F58" s="4">
        <v>28.07</v>
      </c>
      <c r="G58" s="4">
        <v>31.53</v>
      </c>
      <c r="H58" s="4">
        <v>36.15</v>
      </c>
      <c r="I58" s="4">
        <v>42.29</v>
      </c>
      <c r="J58" s="4">
        <v>43.84</v>
      </c>
      <c r="K58" s="4">
        <v>33.270000000000003</v>
      </c>
      <c r="L58" s="4">
        <v>37.869999999999997</v>
      </c>
      <c r="M58" s="4">
        <v>42.5</v>
      </c>
      <c r="N58" s="4">
        <v>48.27</v>
      </c>
      <c r="O58" s="4">
        <v>57.29</v>
      </c>
      <c r="P58" s="4">
        <v>59.41</v>
      </c>
      <c r="Q58" s="4">
        <v>49.23</v>
      </c>
      <c r="R58" s="4">
        <v>56.15</v>
      </c>
      <c r="S58" s="4">
        <v>63.07</v>
      </c>
      <c r="T58" s="4">
        <v>72.3</v>
      </c>
      <c r="U58" s="4">
        <v>84.59</v>
      </c>
      <c r="V58" s="4">
        <v>87.67</v>
      </c>
      <c r="W58" s="4">
        <v>60.76</v>
      </c>
      <c r="X58" s="4">
        <v>69.209999999999994</v>
      </c>
      <c r="Y58" s="4">
        <v>77.69</v>
      </c>
      <c r="Z58" s="4">
        <v>88.45</v>
      </c>
      <c r="AA58" s="4">
        <v>104.58</v>
      </c>
      <c r="AB58" s="4">
        <v>108.44</v>
      </c>
    </row>
    <row r="59" spans="3:28">
      <c r="C59" s="1">
        <v>61</v>
      </c>
      <c r="D59" s="1"/>
      <c r="E59" s="4">
        <v>25.11</v>
      </c>
      <c r="F59" s="4">
        <v>29.02</v>
      </c>
      <c r="G59" s="4">
        <v>32.549999999999997</v>
      </c>
      <c r="H59" s="4">
        <v>37.659999999999997</v>
      </c>
      <c r="I59" s="4">
        <v>44.72</v>
      </c>
      <c r="J59" s="4">
        <v>46.29</v>
      </c>
      <c r="K59" s="4">
        <v>33.94</v>
      </c>
      <c r="L59" s="4">
        <v>39.020000000000003</v>
      </c>
      <c r="M59" s="4">
        <v>43.74</v>
      </c>
      <c r="N59" s="4">
        <v>50.02</v>
      </c>
      <c r="O59" s="4">
        <v>60.02</v>
      </c>
      <c r="P59" s="4">
        <v>62.18</v>
      </c>
      <c r="Q59" s="4">
        <v>50.22</v>
      </c>
      <c r="R59" s="4">
        <v>58.05</v>
      </c>
      <c r="S59" s="4">
        <v>65.11</v>
      </c>
      <c r="T59" s="4">
        <v>75.31</v>
      </c>
      <c r="U59" s="4">
        <v>89.44</v>
      </c>
      <c r="V59" s="4">
        <v>92.58</v>
      </c>
      <c r="W59" s="4">
        <v>61.98</v>
      </c>
      <c r="X59" s="4">
        <v>71.38</v>
      </c>
      <c r="Y59" s="4">
        <v>80.02</v>
      </c>
      <c r="Z59" s="4">
        <v>91.79</v>
      </c>
      <c r="AA59" s="4">
        <v>109.83</v>
      </c>
      <c r="AB59" s="4">
        <v>113.76</v>
      </c>
    </row>
    <row r="60" spans="3:28">
      <c r="C60" s="1">
        <v>62</v>
      </c>
      <c r="D60" s="1"/>
      <c r="E60" s="4">
        <v>25.6</v>
      </c>
      <c r="F60" s="4">
        <v>30</v>
      </c>
      <c r="G60" s="4">
        <v>33.6</v>
      </c>
      <c r="H60" s="4">
        <v>39.200000000000003</v>
      </c>
      <c r="I60" s="4">
        <v>47.6</v>
      </c>
      <c r="J60" s="4">
        <v>49.2</v>
      </c>
      <c r="K60" s="4">
        <v>34.61</v>
      </c>
      <c r="L60" s="4">
        <v>40.200000000000003</v>
      </c>
      <c r="M60" s="4">
        <v>45</v>
      </c>
      <c r="N60" s="4">
        <v>51.8</v>
      </c>
      <c r="O60" s="4">
        <v>63.2</v>
      </c>
      <c r="P60" s="4">
        <v>65.400000000000006</v>
      </c>
      <c r="Q60" s="4">
        <v>51.21</v>
      </c>
      <c r="R60" s="4">
        <v>60</v>
      </c>
      <c r="S60" s="4">
        <v>67.2</v>
      </c>
      <c r="T60" s="4">
        <v>78.39</v>
      </c>
      <c r="U60" s="4">
        <v>95.19</v>
      </c>
      <c r="V60" s="4">
        <v>98.4</v>
      </c>
      <c r="W60" s="4">
        <v>63.21</v>
      </c>
      <c r="X60" s="4">
        <v>73.59</v>
      </c>
      <c r="Y60" s="4">
        <v>82.41</v>
      </c>
      <c r="Z60" s="4">
        <v>95.19</v>
      </c>
      <c r="AA60" s="4">
        <v>115.99</v>
      </c>
      <c r="AB60" s="4">
        <v>120</v>
      </c>
    </row>
    <row r="61" spans="3:28">
      <c r="C61" s="1">
        <v>63</v>
      </c>
      <c r="D61" s="1"/>
      <c r="E61" s="4">
        <v>26.3</v>
      </c>
      <c r="F61" s="4">
        <v>31.23</v>
      </c>
      <c r="G61" s="4">
        <v>34.92</v>
      </c>
      <c r="H61" s="4">
        <v>41.09</v>
      </c>
      <c r="I61" s="4">
        <v>50.95</v>
      </c>
      <c r="J61" s="4">
        <v>52.58</v>
      </c>
      <c r="K61" s="4">
        <v>35.549999999999997</v>
      </c>
      <c r="L61" s="4">
        <v>41.7</v>
      </c>
      <c r="M61" s="4">
        <v>46.64</v>
      </c>
      <c r="N61" s="4">
        <v>54.03</v>
      </c>
      <c r="O61" s="4">
        <v>66.97</v>
      </c>
      <c r="P61" s="4">
        <v>69.23</v>
      </c>
      <c r="Q61" s="4">
        <v>52.59</v>
      </c>
      <c r="R61" s="4">
        <v>62.45</v>
      </c>
      <c r="S61" s="4">
        <v>69.849999999999994</v>
      </c>
      <c r="T61" s="4">
        <v>82.17</v>
      </c>
      <c r="U61" s="4">
        <v>101.89</v>
      </c>
      <c r="V61" s="4">
        <v>105.17</v>
      </c>
      <c r="W61" s="4">
        <v>64.92</v>
      </c>
      <c r="X61" s="4">
        <v>76.42</v>
      </c>
      <c r="Y61" s="4">
        <v>85.47</v>
      </c>
      <c r="Z61" s="4">
        <v>99.43</v>
      </c>
      <c r="AA61" s="4">
        <v>123.25</v>
      </c>
      <c r="AB61" s="4">
        <v>127.35</v>
      </c>
    </row>
    <row r="62" spans="3:28">
      <c r="C62" s="1">
        <v>64</v>
      </c>
      <c r="D62" s="1"/>
      <c r="E62" s="4">
        <v>26.99</v>
      </c>
      <c r="F62" s="4">
        <v>33.32</v>
      </c>
      <c r="G62" s="4">
        <v>39.22</v>
      </c>
      <c r="H62" s="4">
        <v>46.38</v>
      </c>
      <c r="I62" s="4">
        <v>54.82</v>
      </c>
      <c r="J62" s="4">
        <v>56.5</v>
      </c>
      <c r="K62" s="4">
        <v>36.479999999999997</v>
      </c>
      <c r="L62" s="4">
        <v>44.06</v>
      </c>
      <c r="M62" s="4">
        <v>51.24</v>
      </c>
      <c r="N62" s="4">
        <v>59.67</v>
      </c>
      <c r="O62" s="4">
        <v>71.27</v>
      </c>
      <c r="P62" s="4">
        <v>73.58</v>
      </c>
      <c r="Q62" s="4">
        <v>53.98</v>
      </c>
      <c r="R62" s="4">
        <v>66.63</v>
      </c>
      <c r="S62" s="4">
        <v>78.430000000000007</v>
      </c>
      <c r="T62" s="4">
        <v>92.76</v>
      </c>
      <c r="U62" s="4">
        <v>109.64</v>
      </c>
      <c r="V62" s="4">
        <v>113</v>
      </c>
      <c r="W62" s="4">
        <v>66.63</v>
      </c>
      <c r="X62" s="4">
        <v>80.959999999999994</v>
      </c>
      <c r="Y62" s="4">
        <v>94.46</v>
      </c>
      <c r="Z62" s="4">
        <v>110.47</v>
      </c>
      <c r="AA62" s="4">
        <v>131.56</v>
      </c>
      <c r="AB62" s="4">
        <v>135.77000000000001</v>
      </c>
    </row>
    <row r="63" spans="3:28">
      <c r="C63" s="1">
        <v>65</v>
      </c>
      <c r="D63" s="1"/>
      <c r="E63" s="4">
        <v>27.68</v>
      </c>
      <c r="F63" s="4">
        <v>34.17</v>
      </c>
      <c r="G63" s="4">
        <v>40.22</v>
      </c>
      <c r="H63" s="4">
        <v>47.57</v>
      </c>
      <c r="I63" s="4">
        <v>58.82</v>
      </c>
      <c r="J63" s="4">
        <v>60.55</v>
      </c>
      <c r="K63" s="4">
        <v>37.42</v>
      </c>
      <c r="L63" s="4">
        <v>45.19</v>
      </c>
      <c r="M63" s="4">
        <v>52.55</v>
      </c>
      <c r="N63" s="4">
        <v>61.2</v>
      </c>
      <c r="O63" s="4">
        <v>75.69</v>
      </c>
      <c r="P63" s="4">
        <v>78.069999999999993</v>
      </c>
      <c r="Q63" s="4">
        <v>55.37</v>
      </c>
      <c r="R63" s="4">
        <v>68.34</v>
      </c>
      <c r="S63" s="4">
        <v>80.45</v>
      </c>
      <c r="T63" s="4">
        <v>95.14</v>
      </c>
      <c r="U63" s="4">
        <v>117.65</v>
      </c>
      <c r="V63" s="4">
        <v>121.09</v>
      </c>
      <c r="W63" s="4">
        <v>68.34</v>
      </c>
      <c r="X63" s="4">
        <v>83.04</v>
      </c>
      <c r="Y63" s="4">
        <v>96.89</v>
      </c>
      <c r="Z63" s="4">
        <v>113.31</v>
      </c>
      <c r="AA63" s="4">
        <v>140.13</v>
      </c>
      <c r="AB63" s="4">
        <v>144.44999999999999</v>
      </c>
    </row>
    <row r="64" spans="3:28">
      <c r="C64" s="1">
        <v>66</v>
      </c>
      <c r="D64" s="1"/>
      <c r="E64" s="4">
        <v>30.14</v>
      </c>
      <c r="F64" s="4">
        <v>35.46</v>
      </c>
      <c r="G64" s="4">
        <v>41.68</v>
      </c>
      <c r="H64" s="4">
        <v>49.66</v>
      </c>
      <c r="I64" s="4">
        <v>62.96</v>
      </c>
      <c r="J64" s="4">
        <v>64.72</v>
      </c>
      <c r="K64" s="4">
        <v>40.119999999999997</v>
      </c>
      <c r="L64" s="4">
        <v>46.76</v>
      </c>
      <c r="M64" s="4">
        <v>54.32</v>
      </c>
      <c r="N64" s="4">
        <v>63.63</v>
      </c>
      <c r="O64" s="4">
        <v>80.25</v>
      </c>
      <c r="P64" s="4">
        <v>82.68</v>
      </c>
      <c r="Q64" s="4">
        <v>60.29</v>
      </c>
      <c r="R64" s="4">
        <v>70.930000000000007</v>
      </c>
      <c r="S64" s="4">
        <v>83.35</v>
      </c>
      <c r="T64" s="4">
        <v>99.31</v>
      </c>
      <c r="U64" s="4">
        <v>125.91</v>
      </c>
      <c r="V64" s="4">
        <v>129.44999999999999</v>
      </c>
      <c r="W64" s="4">
        <v>73.59</v>
      </c>
      <c r="X64" s="4">
        <v>85.99</v>
      </c>
      <c r="Y64" s="4">
        <v>100.21</v>
      </c>
      <c r="Z64" s="4">
        <v>117.93</v>
      </c>
      <c r="AA64" s="4">
        <v>148.96</v>
      </c>
      <c r="AB64" s="4">
        <v>153.38999999999999</v>
      </c>
    </row>
    <row r="65" spans="3:28">
      <c r="C65" s="1">
        <v>67</v>
      </c>
      <c r="D65" s="1"/>
      <c r="E65" s="4">
        <v>32.700000000000003</v>
      </c>
      <c r="F65" s="4">
        <v>37.25</v>
      </c>
      <c r="G65" s="4">
        <v>43.6</v>
      </c>
      <c r="H65" s="4">
        <v>51.78</v>
      </c>
      <c r="I65" s="4">
        <v>67.67</v>
      </c>
      <c r="J65" s="4">
        <v>69.489999999999995</v>
      </c>
      <c r="K65" s="4">
        <v>42.92</v>
      </c>
      <c r="L65" s="4">
        <v>48.82</v>
      </c>
      <c r="M65" s="4">
        <v>56.55</v>
      </c>
      <c r="N65" s="4">
        <v>66.09</v>
      </c>
      <c r="O65" s="4">
        <v>85.38</v>
      </c>
      <c r="P65" s="4">
        <v>87.89</v>
      </c>
      <c r="Q65" s="4">
        <v>65.400000000000006</v>
      </c>
      <c r="R65" s="4">
        <v>74.489999999999995</v>
      </c>
      <c r="S65" s="4">
        <v>87.2</v>
      </c>
      <c r="T65" s="4">
        <v>103.55</v>
      </c>
      <c r="U65" s="4">
        <v>135.33000000000001</v>
      </c>
      <c r="V65" s="4">
        <v>138.97999999999999</v>
      </c>
      <c r="W65" s="4">
        <v>79.03</v>
      </c>
      <c r="X65" s="4">
        <v>89.93</v>
      </c>
      <c r="Y65" s="4">
        <v>104.47</v>
      </c>
      <c r="Z65" s="4">
        <v>122.63</v>
      </c>
      <c r="AA65" s="4">
        <v>158.94</v>
      </c>
      <c r="AB65" s="4">
        <v>163.5</v>
      </c>
    </row>
    <row r="66" spans="3:28">
      <c r="C66" s="1">
        <v>68</v>
      </c>
      <c r="D66" s="1"/>
      <c r="E66" s="4">
        <v>33.5</v>
      </c>
      <c r="F66" s="4">
        <v>38.409999999999997</v>
      </c>
      <c r="G66" s="4">
        <v>43.6</v>
      </c>
      <c r="H66" s="4">
        <v>51.78</v>
      </c>
      <c r="I66" s="4">
        <v>69.23</v>
      </c>
      <c r="J66" s="4">
        <v>71.02</v>
      </c>
      <c r="K66" s="4">
        <v>43.56</v>
      </c>
      <c r="L66" s="4">
        <v>49.79</v>
      </c>
      <c r="M66" s="4">
        <v>56.55</v>
      </c>
      <c r="N66" s="4">
        <v>66.09</v>
      </c>
      <c r="O66" s="4">
        <v>86.65</v>
      </c>
      <c r="P66" s="4">
        <v>89.12</v>
      </c>
      <c r="Q66" s="4">
        <v>67</v>
      </c>
      <c r="R66" s="4">
        <v>76.819999999999993</v>
      </c>
      <c r="S66" s="4">
        <v>87.2</v>
      </c>
      <c r="T66" s="4">
        <v>103.55</v>
      </c>
      <c r="U66" s="4">
        <v>138.46</v>
      </c>
      <c r="V66" s="4">
        <v>142.04</v>
      </c>
      <c r="W66" s="4">
        <v>80.400000000000006</v>
      </c>
      <c r="X66" s="4">
        <v>92</v>
      </c>
      <c r="Y66" s="4">
        <v>104.47</v>
      </c>
      <c r="Z66" s="4">
        <v>122.63</v>
      </c>
      <c r="AA66" s="4">
        <v>161.68</v>
      </c>
      <c r="AB66" s="4">
        <v>166.16</v>
      </c>
    </row>
    <row r="67" spans="3:28">
      <c r="C67" s="1">
        <v>69</v>
      </c>
      <c r="D67" s="1"/>
      <c r="E67" s="4">
        <v>34.26</v>
      </c>
      <c r="F67" s="4">
        <v>39.08</v>
      </c>
      <c r="G67" s="4">
        <v>43.6</v>
      </c>
      <c r="H67" s="4">
        <v>51.78</v>
      </c>
      <c r="I67" s="4">
        <v>70.7</v>
      </c>
      <c r="J67" s="4">
        <v>72.459999999999994</v>
      </c>
      <c r="K67" s="4">
        <v>44.14</v>
      </c>
      <c r="L67" s="4">
        <v>50.28</v>
      </c>
      <c r="M67" s="4">
        <v>56.55</v>
      </c>
      <c r="N67" s="4">
        <v>66.09</v>
      </c>
      <c r="O67" s="4">
        <v>87.83</v>
      </c>
      <c r="P67" s="4">
        <v>90.25</v>
      </c>
      <c r="Q67" s="4">
        <v>68.510000000000005</v>
      </c>
      <c r="R67" s="4">
        <v>78.16</v>
      </c>
      <c r="S67" s="4">
        <v>87.2</v>
      </c>
      <c r="T67" s="4">
        <v>103.55</v>
      </c>
      <c r="U67" s="4">
        <v>141.4</v>
      </c>
      <c r="V67" s="4">
        <v>144.93</v>
      </c>
      <c r="W67" s="4">
        <v>81.69</v>
      </c>
      <c r="X67" s="4">
        <v>93.09</v>
      </c>
      <c r="Y67" s="4">
        <v>104.47</v>
      </c>
      <c r="Z67" s="4">
        <v>122.63</v>
      </c>
      <c r="AA67" s="4">
        <v>164.23</v>
      </c>
      <c r="AB67" s="4">
        <v>168.64</v>
      </c>
    </row>
    <row r="68" spans="3:28">
      <c r="C68" s="1">
        <v>70</v>
      </c>
      <c r="D68" s="1"/>
      <c r="E68" s="4">
        <v>35.4</v>
      </c>
      <c r="F68" s="4">
        <v>40.15</v>
      </c>
      <c r="G68" s="4">
        <v>43.6</v>
      </c>
      <c r="H68" s="4">
        <v>51.8</v>
      </c>
      <c r="I68" s="4">
        <v>71.66</v>
      </c>
      <c r="J68" s="4">
        <v>73.38</v>
      </c>
      <c r="K68" s="4">
        <v>45.12</v>
      </c>
      <c r="L68" s="4">
        <v>51.15</v>
      </c>
      <c r="M68" s="4">
        <v>56.55</v>
      </c>
      <c r="N68" s="4">
        <v>66.09</v>
      </c>
      <c r="O68" s="4">
        <v>88.5</v>
      </c>
      <c r="P68" s="4">
        <v>90.87</v>
      </c>
      <c r="Q68" s="4">
        <v>70.8</v>
      </c>
      <c r="R68" s="4">
        <v>80.290000000000006</v>
      </c>
      <c r="S68" s="4">
        <v>87.2</v>
      </c>
      <c r="T68" s="4">
        <v>103.6</v>
      </c>
      <c r="U68" s="4">
        <v>143.32</v>
      </c>
      <c r="V68" s="4">
        <v>146.76</v>
      </c>
      <c r="W68" s="4">
        <v>83.75</v>
      </c>
      <c r="X68" s="4">
        <v>94.96</v>
      </c>
      <c r="Y68" s="4">
        <v>104.47</v>
      </c>
      <c r="Z68" s="4">
        <v>122.63</v>
      </c>
      <c r="AA68" s="4">
        <v>165.76</v>
      </c>
      <c r="AB68" s="4">
        <v>170.07</v>
      </c>
    </row>
    <row r="69" spans="3:28">
      <c r="C69" s="1">
        <v>71</v>
      </c>
      <c r="D69" s="1"/>
      <c r="E69" s="4">
        <v>36.06</v>
      </c>
      <c r="F69" s="4">
        <v>40.72</v>
      </c>
      <c r="G69" s="4">
        <v>45.38</v>
      </c>
      <c r="H69" s="4">
        <v>51.8</v>
      </c>
      <c r="I69" s="4">
        <v>71.69</v>
      </c>
      <c r="J69" s="4">
        <v>73.38</v>
      </c>
      <c r="K69" s="4">
        <v>45.61</v>
      </c>
      <c r="L69" s="4">
        <v>51.53</v>
      </c>
      <c r="M69" s="4">
        <v>57.48</v>
      </c>
      <c r="N69" s="4">
        <v>66.09</v>
      </c>
      <c r="O69" s="4">
        <v>88.5</v>
      </c>
      <c r="P69" s="4">
        <v>90.87</v>
      </c>
      <c r="Q69" s="4">
        <v>72.12</v>
      </c>
      <c r="R69" s="4">
        <v>81.44</v>
      </c>
      <c r="S69" s="4">
        <v>90.76</v>
      </c>
      <c r="T69" s="4">
        <v>103.6</v>
      </c>
      <c r="U69" s="4">
        <v>143.38</v>
      </c>
      <c r="V69" s="4">
        <v>146.76</v>
      </c>
      <c r="W69" s="4">
        <v>84.84</v>
      </c>
      <c r="X69" s="4">
        <v>95.85</v>
      </c>
      <c r="Y69" s="4">
        <v>106.89</v>
      </c>
      <c r="Z69" s="4">
        <v>122.63</v>
      </c>
      <c r="AA69" s="4">
        <v>165.76</v>
      </c>
      <c r="AB69" s="4">
        <v>170.07</v>
      </c>
    </row>
    <row r="70" spans="3:28">
      <c r="C70" s="1">
        <v>72</v>
      </c>
      <c r="D70" s="1"/>
      <c r="E70" s="4">
        <v>37.08</v>
      </c>
      <c r="F70" s="4">
        <v>42.08</v>
      </c>
      <c r="G70" s="4">
        <v>46.67</v>
      </c>
      <c r="H70" s="4">
        <v>52.5</v>
      </c>
      <c r="I70" s="4">
        <v>71.69</v>
      </c>
      <c r="J70" s="4">
        <v>73.38</v>
      </c>
      <c r="K70" s="4">
        <v>46.46</v>
      </c>
      <c r="L70" s="4">
        <v>52.7</v>
      </c>
      <c r="M70" s="4">
        <v>58.55</v>
      </c>
      <c r="N70" s="4">
        <v>66.09</v>
      </c>
      <c r="O70" s="4">
        <v>88.5</v>
      </c>
      <c r="P70" s="4">
        <v>90.87</v>
      </c>
      <c r="Q70" s="4">
        <v>74.16</v>
      </c>
      <c r="R70" s="4">
        <v>84.16</v>
      </c>
      <c r="S70" s="4">
        <v>93.34</v>
      </c>
      <c r="T70" s="4">
        <v>105</v>
      </c>
      <c r="U70" s="4">
        <v>143.38</v>
      </c>
      <c r="V70" s="4">
        <v>146.76</v>
      </c>
      <c r="W70" s="4">
        <v>86.66</v>
      </c>
      <c r="X70" s="4">
        <v>98.32</v>
      </c>
      <c r="Y70" s="4">
        <v>109.18</v>
      </c>
      <c r="Z70" s="4">
        <v>122.63</v>
      </c>
      <c r="AA70" s="4">
        <v>165.76</v>
      </c>
      <c r="AB70" s="4">
        <v>170.07</v>
      </c>
    </row>
    <row r="71" spans="3:28">
      <c r="C71" s="1">
        <v>73</v>
      </c>
      <c r="D71" s="1"/>
      <c r="E71" s="4">
        <v>38.75</v>
      </c>
      <c r="F71" s="4">
        <v>44.17</v>
      </c>
      <c r="G71" s="4">
        <v>48.75</v>
      </c>
      <c r="H71" s="4">
        <v>53.75</v>
      </c>
      <c r="I71" s="4">
        <v>73.33</v>
      </c>
      <c r="J71" s="4">
        <v>75</v>
      </c>
      <c r="K71" s="4">
        <v>48.13</v>
      </c>
      <c r="L71" s="4">
        <v>54.79</v>
      </c>
      <c r="M71" s="4">
        <v>60.63</v>
      </c>
      <c r="N71" s="4">
        <v>66.88</v>
      </c>
      <c r="O71" s="4">
        <v>89.58</v>
      </c>
      <c r="P71" s="4">
        <v>91.88</v>
      </c>
      <c r="Q71" s="4">
        <v>77.5</v>
      </c>
      <c r="R71" s="4">
        <v>88.34</v>
      </c>
      <c r="S71" s="4">
        <v>97.5</v>
      </c>
      <c r="T71" s="4">
        <v>107.5</v>
      </c>
      <c r="U71" s="4">
        <v>146.66</v>
      </c>
      <c r="V71" s="4">
        <v>150</v>
      </c>
      <c r="W71" s="4">
        <v>90</v>
      </c>
      <c r="X71" s="4">
        <v>102.5</v>
      </c>
      <c r="Y71" s="4">
        <v>113.34</v>
      </c>
      <c r="Z71" s="4">
        <v>125</v>
      </c>
      <c r="AA71" s="4">
        <v>168.32</v>
      </c>
      <c r="AB71" s="4">
        <v>172.5</v>
      </c>
    </row>
    <row r="72" spans="3:28">
      <c r="C72" s="1">
        <v>74</v>
      </c>
      <c r="D72" s="1"/>
      <c r="E72" s="4">
        <v>40.42</v>
      </c>
      <c r="F72" s="4">
        <v>46.25</v>
      </c>
      <c r="G72" s="4">
        <v>51.25</v>
      </c>
      <c r="H72" s="4">
        <v>56.25</v>
      </c>
      <c r="I72" s="4">
        <v>76.25</v>
      </c>
      <c r="J72" s="4">
        <v>77.92</v>
      </c>
      <c r="K72" s="4">
        <v>49.8</v>
      </c>
      <c r="L72" s="4">
        <v>56.87</v>
      </c>
      <c r="M72" s="4">
        <v>63.13</v>
      </c>
      <c r="N72" s="4">
        <v>69.38</v>
      </c>
      <c r="O72" s="4">
        <v>92.5</v>
      </c>
      <c r="P72" s="4">
        <v>94.8</v>
      </c>
      <c r="Q72" s="4">
        <v>80.84</v>
      </c>
      <c r="R72" s="4">
        <v>92.5</v>
      </c>
      <c r="S72" s="4">
        <v>102.5</v>
      </c>
      <c r="T72" s="4">
        <v>112.5</v>
      </c>
      <c r="U72" s="4">
        <v>152.5</v>
      </c>
      <c r="V72" s="4">
        <v>155.84</v>
      </c>
      <c r="W72" s="4">
        <v>93.34</v>
      </c>
      <c r="X72" s="4">
        <v>106.66</v>
      </c>
      <c r="Y72" s="4">
        <v>118.34</v>
      </c>
      <c r="Z72" s="4">
        <v>130</v>
      </c>
      <c r="AA72" s="4">
        <v>174.16</v>
      </c>
      <c r="AB72" s="4">
        <v>178.34</v>
      </c>
    </row>
    <row r="73" spans="3:28">
      <c r="C73" s="1">
        <v>75</v>
      </c>
      <c r="D73" s="1"/>
      <c r="E73" s="4">
        <v>42.08</v>
      </c>
      <c r="F73" s="4">
        <v>48.33</v>
      </c>
      <c r="G73" s="4">
        <v>53.75</v>
      </c>
      <c r="H73" s="4">
        <v>60</v>
      </c>
      <c r="I73" s="4">
        <v>79.17</v>
      </c>
      <c r="J73" s="4">
        <v>80.83</v>
      </c>
      <c r="K73" s="4">
        <v>51.46</v>
      </c>
      <c r="L73" s="4">
        <v>58.95</v>
      </c>
      <c r="M73" s="4">
        <v>65.63</v>
      </c>
      <c r="N73" s="4">
        <v>73.13</v>
      </c>
      <c r="O73" s="4">
        <v>95.42</v>
      </c>
      <c r="P73" s="4">
        <v>97.71</v>
      </c>
      <c r="Q73" s="4">
        <v>84.16</v>
      </c>
      <c r="R73" s="4">
        <v>96.66</v>
      </c>
      <c r="S73" s="4">
        <v>107.5</v>
      </c>
      <c r="T73" s="4">
        <v>120</v>
      </c>
      <c r="U73" s="4">
        <v>158.34</v>
      </c>
      <c r="V73" s="4">
        <v>161.66</v>
      </c>
      <c r="W73" s="4">
        <v>96.66</v>
      </c>
      <c r="X73" s="4">
        <v>110.82</v>
      </c>
      <c r="Y73" s="4">
        <v>123.34</v>
      </c>
      <c r="Z73" s="4">
        <v>137.5</v>
      </c>
      <c r="AA73" s="4">
        <v>180</v>
      </c>
      <c r="AB73" s="4">
        <v>184.16</v>
      </c>
    </row>
    <row r="74" spans="3:28">
      <c r="C74" s="1">
        <v>76</v>
      </c>
      <c r="D74" s="1"/>
      <c r="E74" s="4">
        <v>44.17</v>
      </c>
      <c r="F74" s="4">
        <v>50.42</v>
      </c>
      <c r="G74" s="4">
        <v>55.83</v>
      </c>
      <c r="H74" s="4">
        <v>62.5</v>
      </c>
      <c r="I74" s="4">
        <v>82.5</v>
      </c>
      <c r="J74" s="4">
        <v>84.17</v>
      </c>
      <c r="K74" s="4">
        <v>53.55</v>
      </c>
      <c r="L74" s="4">
        <v>61.04</v>
      </c>
      <c r="M74" s="4">
        <v>67.709999999999994</v>
      </c>
      <c r="N74" s="4">
        <v>75.63</v>
      </c>
      <c r="O74" s="4">
        <v>98.75</v>
      </c>
      <c r="P74" s="4">
        <v>101.05</v>
      </c>
      <c r="Q74" s="4">
        <v>88.34</v>
      </c>
      <c r="R74" s="4">
        <v>100.84</v>
      </c>
      <c r="S74" s="4">
        <v>111.66</v>
      </c>
      <c r="T74" s="4">
        <v>125</v>
      </c>
      <c r="U74" s="4">
        <v>165</v>
      </c>
      <c r="V74" s="4">
        <v>168.34</v>
      </c>
      <c r="W74" s="4">
        <v>100.84</v>
      </c>
      <c r="X74" s="4">
        <v>115</v>
      </c>
      <c r="Y74" s="4">
        <v>127.5</v>
      </c>
      <c r="Z74" s="4">
        <v>142.5</v>
      </c>
      <c r="AA74" s="4">
        <v>186.66</v>
      </c>
      <c r="AB74" s="4">
        <v>190.84</v>
      </c>
    </row>
    <row r="75" spans="3:28">
      <c r="C75" s="1">
        <v>77</v>
      </c>
      <c r="D75" s="1"/>
      <c r="E75" s="4">
        <v>46.25</v>
      </c>
      <c r="F75" s="4">
        <v>52.5</v>
      </c>
      <c r="G75" s="4">
        <v>57.92</v>
      </c>
      <c r="H75" s="4">
        <v>65.83</v>
      </c>
      <c r="I75" s="4">
        <v>85.83</v>
      </c>
      <c r="J75" s="4">
        <v>87.5</v>
      </c>
      <c r="K75" s="4">
        <v>55.63</v>
      </c>
      <c r="L75" s="4">
        <v>63.12</v>
      </c>
      <c r="M75" s="4">
        <v>69.8</v>
      </c>
      <c r="N75" s="4">
        <v>78.959999999999994</v>
      </c>
      <c r="O75" s="4">
        <v>102.08</v>
      </c>
      <c r="P75" s="4">
        <v>104.38</v>
      </c>
      <c r="Q75" s="4">
        <v>92.5</v>
      </c>
      <c r="R75" s="4">
        <v>105</v>
      </c>
      <c r="S75" s="4">
        <v>115.84</v>
      </c>
      <c r="T75" s="4">
        <v>131.66</v>
      </c>
      <c r="U75" s="4">
        <v>171.66</v>
      </c>
      <c r="V75" s="4">
        <v>175</v>
      </c>
      <c r="W75" s="4">
        <v>105</v>
      </c>
      <c r="X75" s="4">
        <v>119.16</v>
      </c>
      <c r="Y75" s="4">
        <v>131.68</v>
      </c>
      <c r="Z75" s="4">
        <v>149.16</v>
      </c>
      <c r="AA75" s="4">
        <v>193.32</v>
      </c>
      <c r="AB75" s="4">
        <v>197.5</v>
      </c>
    </row>
    <row r="76" spans="3:28">
      <c r="C76" s="1">
        <v>78</v>
      </c>
      <c r="D76" s="1"/>
      <c r="E76" s="4">
        <v>48.33</v>
      </c>
      <c r="F76" s="4">
        <v>54.58</v>
      </c>
      <c r="G76" s="4">
        <v>60.42</v>
      </c>
      <c r="H76" s="4">
        <v>68.75</v>
      </c>
      <c r="I76" s="4">
        <v>89.58</v>
      </c>
      <c r="J76" s="4">
        <v>91.25</v>
      </c>
      <c r="K76" s="4">
        <v>57.71</v>
      </c>
      <c r="L76" s="4">
        <v>65.2</v>
      </c>
      <c r="M76" s="4">
        <v>72.3</v>
      </c>
      <c r="N76" s="4">
        <v>81.88</v>
      </c>
      <c r="O76" s="4">
        <v>105.83</v>
      </c>
      <c r="P76" s="4">
        <v>108.13</v>
      </c>
      <c r="Q76" s="4">
        <v>96.66</v>
      </c>
      <c r="R76" s="4">
        <v>109.16</v>
      </c>
      <c r="S76" s="4">
        <v>120.84</v>
      </c>
      <c r="T76" s="4">
        <v>137.5</v>
      </c>
      <c r="U76" s="4">
        <v>179.16</v>
      </c>
      <c r="V76" s="4">
        <v>182.5</v>
      </c>
      <c r="W76" s="4">
        <v>109.16</v>
      </c>
      <c r="X76" s="4">
        <v>123.32</v>
      </c>
      <c r="Y76" s="4">
        <v>136.68</v>
      </c>
      <c r="Z76" s="4">
        <v>155</v>
      </c>
      <c r="AA76" s="4">
        <v>200.82</v>
      </c>
      <c r="AB76" s="4">
        <v>205</v>
      </c>
    </row>
    <row r="77" spans="3:28">
      <c r="C77" s="1">
        <v>79</v>
      </c>
      <c r="D77" s="1"/>
      <c r="E77" s="4">
        <v>50</v>
      </c>
      <c r="F77" s="4">
        <v>56.67</v>
      </c>
      <c r="G77" s="4">
        <v>62.92</v>
      </c>
      <c r="H77" s="4">
        <v>71.25</v>
      </c>
      <c r="I77" s="4">
        <v>93.75</v>
      </c>
      <c r="J77" s="4">
        <v>95.42</v>
      </c>
      <c r="K77" s="4">
        <v>59.38</v>
      </c>
      <c r="L77" s="4">
        <v>67.290000000000006</v>
      </c>
      <c r="M77" s="4">
        <v>74.8</v>
      </c>
      <c r="N77" s="4">
        <v>84.38</v>
      </c>
      <c r="O77" s="4">
        <v>110</v>
      </c>
      <c r="P77" s="4">
        <v>112.3</v>
      </c>
      <c r="Q77" s="4">
        <v>100</v>
      </c>
      <c r="R77" s="4">
        <v>113.34</v>
      </c>
      <c r="S77" s="4">
        <v>125.84</v>
      </c>
      <c r="T77" s="4">
        <v>142.5</v>
      </c>
      <c r="U77" s="4">
        <v>187.5</v>
      </c>
      <c r="V77" s="4">
        <v>190.84</v>
      </c>
      <c r="W77" s="4">
        <v>112.5</v>
      </c>
      <c r="X77" s="4">
        <v>127.5</v>
      </c>
      <c r="Y77" s="4">
        <v>141.68</v>
      </c>
      <c r="Z77" s="4">
        <v>160</v>
      </c>
      <c r="AA77" s="4">
        <v>209.16</v>
      </c>
      <c r="AB77" s="4">
        <v>213.34</v>
      </c>
    </row>
    <row r="78" spans="3:28">
      <c r="C78" s="1">
        <v>80</v>
      </c>
      <c r="D78" s="1"/>
      <c r="E78" s="4">
        <v>52.5</v>
      </c>
      <c r="F78" s="4">
        <v>59.58</v>
      </c>
      <c r="G78" s="4">
        <v>65.83</v>
      </c>
      <c r="H78" s="4">
        <v>74.17</v>
      </c>
      <c r="I78" s="4">
        <v>97.92</v>
      </c>
      <c r="J78" s="4">
        <v>99.58</v>
      </c>
      <c r="K78" s="4">
        <v>61.88</v>
      </c>
      <c r="L78" s="4">
        <v>70.2</v>
      </c>
      <c r="M78" s="4">
        <v>77.709999999999994</v>
      </c>
      <c r="N78" s="4">
        <v>87.3</v>
      </c>
      <c r="O78" s="4">
        <v>114.17</v>
      </c>
      <c r="P78" s="4">
        <v>116.46</v>
      </c>
      <c r="Q78" s="4">
        <v>105</v>
      </c>
      <c r="R78" s="4">
        <v>119.16</v>
      </c>
      <c r="S78" s="4">
        <v>131.66</v>
      </c>
      <c r="T78" s="4">
        <v>148.34</v>
      </c>
      <c r="U78" s="4">
        <v>195.84</v>
      </c>
      <c r="V78" s="4">
        <v>199.16</v>
      </c>
      <c r="W78" s="4">
        <v>117.5</v>
      </c>
      <c r="X78" s="4">
        <v>133.32</v>
      </c>
      <c r="Y78" s="4">
        <v>147.5</v>
      </c>
      <c r="Z78" s="4">
        <v>165.84</v>
      </c>
      <c r="AA78" s="4">
        <v>217.5</v>
      </c>
      <c r="AB78" s="4">
        <v>221.66</v>
      </c>
    </row>
    <row r="79" spans="3:28">
      <c r="C79" s="1">
        <v>81</v>
      </c>
      <c r="D79" s="1"/>
      <c r="E79" s="4">
        <v>55</v>
      </c>
      <c r="F79" s="4">
        <v>62.08</v>
      </c>
      <c r="G79" s="4">
        <v>68.75</v>
      </c>
      <c r="H79" s="4">
        <v>77.08</v>
      </c>
      <c r="I79" s="4">
        <v>102.08</v>
      </c>
      <c r="J79" s="4">
        <v>103.75</v>
      </c>
      <c r="K79" s="4">
        <v>64.38</v>
      </c>
      <c r="L79" s="4">
        <v>72.7</v>
      </c>
      <c r="M79" s="4">
        <v>80.63</v>
      </c>
      <c r="N79" s="4">
        <v>90.21</v>
      </c>
      <c r="O79" s="4">
        <v>118.33</v>
      </c>
      <c r="P79" s="4">
        <v>120.63</v>
      </c>
      <c r="Q79" s="4">
        <v>110</v>
      </c>
      <c r="R79" s="4">
        <v>124.16</v>
      </c>
      <c r="S79" s="4">
        <v>137.5</v>
      </c>
      <c r="T79" s="4">
        <v>154.16</v>
      </c>
      <c r="U79" s="4">
        <v>204.16</v>
      </c>
      <c r="V79" s="4">
        <v>207.5</v>
      </c>
      <c r="W79" s="4">
        <v>122.5</v>
      </c>
      <c r="X79" s="4">
        <v>138.32</v>
      </c>
      <c r="Y79" s="4">
        <v>153.34</v>
      </c>
      <c r="Z79" s="4">
        <v>171.66</v>
      </c>
      <c r="AA79" s="4">
        <v>225.82</v>
      </c>
      <c r="AB79" s="4">
        <v>230</v>
      </c>
    </row>
    <row r="80" spans="3:28">
      <c r="C80" s="1">
        <v>82</v>
      </c>
      <c r="D80" s="1"/>
      <c r="E80" s="4">
        <v>57.5</v>
      </c>
      <c r="F80" s="4">
        <v>65</v>
      </c>
      <c r="G80" s="4">
        <v>71.67</v>
      </c>
      <c r="H80" s="4">
        <v>80.42</v>
      </c>
      <c r="I80" s="4">
        <v>106.25</v>
      </c>
      <c r="J80" s="4">
        <v>107.92</v>
      </c>
      <c r="K80" s="4">
        <v>66.88</v>
      </c>
      <c r="L80" s="4">
        <v>75.62</v>
      </c>
      <c r="M80" s="4">
        <v>83.55</v>
      </c>
      <c r="N80" s="4">
        <v>93.55</v>
      </c>
      <c r="O80" s="4">
        <v>122.5</v>
      </c>
      <c r="P80" s="4">
        <v>124.8</v>
      </c>
      <c r="Q80" s="4">
        <v>115</v>
      </c>
      <c r="R80" s="4">
        <v>130</v>
      </c>
      <c r="S80" s="4">
        <v>143.34</v>
      </c>
      <c r="T80" s="4">
        <v>160.84</v>
      </c>
      <c r="U80" s="4">
        <v>212.5</v>
      </c>
      <c r="V80" s="4">
        <v>215.84</v>
      </c>
      <c r="W80" s="4">
        <v>127.5</v>
      </c>
      <c r="X80" s="4">
        <v>144.16</v>
      </c>
      <c r="Y80" s="4">
        <v>159.18</v>
      </c>
      <c r="Z80" s="4">
        <v>178.34</v>
      </c>
      <c r="AA80" s="4">
        <v>234.16</v>
      </c>
      <c r="AB80" s="4">
        <v>238.34</v>
      </c>
    </row>
    <row r="81" spans="3:28">
      <c r="C81" s="1">
        <v>83</v>
      </c>
      <c r="D81" s="1"/>
      <c r="E81" s="4">
        <v>59.58</v>
      </c>
      <c r="F81" s="4">
        <v>67.5</v>
      </c>
      <c r="G81" s="4">
        <v>75</v>
      </c>
      <c r="H81" s="4">
        <v>83.33</v>
      </c>
      <c r="I81" s="4">
        <v>110</v>
      </c>
      <c r="J81" s="4">
        <v>111.67</v>
      </c>
      <c r="K81" s="4">
        <v>68.959999999999994</v>
      </c>
      <c r="L81" s="4">
        <v>78.12</v>
      </c>
      <c r="M81" s="4">
        <v>86.88</v>
      </c>
      <c r="N81" s="4">
        <v>96.46</v>
      </c>
      <c r="O81" s="4">
        <v>126.25</v>
      </c>
      <c r="P81" s="4">
        <v>128.55000000000001</v>
      </c>
      <c r="Q81" s="4">
        <v>119.16</v>
      </c>
      <c r="R81" s="4">
        <v>135</v>
      </c>
      <c r="S81" s="4">
        <v>150</v>
      </c>
      <c r="T81" s="4">
        <v>166.66</v>
      </c>
      <c r="U81" s="4">
        <v>220</v>
      </c>
      <c r="V81" s="4">
        <v>223.34</v>
      </c>
      <c r="W81" s="4">
        <v>131.66</v>
      </c>
      <c r="X81" s="4">
        <v>149.16</v>
      </c>
      <c r="Y81" s="4">
        <v>165.84</v>
      </c>
      <c r="Z81" s="4">
        <v>184.16</v>
      </c>
      <c r="AA81" s="4">
        <v>241.66</v>
      </c>
      <c r="AB81" s="4">
        <v>245.84</v>
      </c>
    </row>
    <row r="82" spans="3:28">
      <c r="C82" s="1">
        <v>84</v>
      </c>
      <c r="D82" s="1"/>
      <c r="E82" s="4">
        <v>61.67</v>
      </c>
      <c r="F82" s="4">
        <v>70</v>
      </c>
      <c r="G82" s="4">
        <v>77.5</v>
      </c>
      <c r="H82" s="4">
        <v>86.67</v>
      </c>
      <c r="I82" s="4">
        <v>114.17</v>
      </c>
      <c r="J82" s="4">
        <v>115.83</v>
      </c>
      <c r="K82" s="4">
        <v>71.05</v>
      </c>
      <c r="L82" s="4">
        <v>80.62</v>
      </c>
      <c r="M82" s="4">
        <v>89.38</v>
      </c>
      <c r="N82" s="4">
        <v>99.8</v>
      </c>
      <c r="O82" s="4">
        <v>130.41999999999999</v>
      </c>
      <c r="P82" s="4">
        <v>132.71</v>
      </c>
      <c r="Q82" s="4">
        <v>123.34</v>
      </c>
      <c r="R82" s="4">
        <v>140</v>
      </c>
      <c r="S82" s="4">
        <v>155</v>
      </c>
      <c r="T82" s="4">
        <v>173.34</v>
      </c>
      <c r="U82" s="4">
        <v>228.34</v>
      </c>
      <c r="V82" s="4">
        <v>231.66</v>
      </c>
      <c r="W82" s="4">
        <v>135.84</v>
      </c>
      <c r="X82" s="4">
        <v>154.16</v>
      </c>
      <c r="Y82" s="4">
        <v>170.84</v>
      </c>
      <c r="Z82" s="4">
        <v>190.84</v>
      </c>
      <c r="AA82" s="4">
        <v>250</v>
      </c>
      <c r="AB82" s="4">
        <v>254.16</v>
      </c>
    </row>
    <row r="83" spans="3:28">
      <c r="C83" s="1">
        <v>85</v>
      </c>
      <c r="D83" s="1"/>
      <c r="E83" s="4">
        <v>63.75</v>
      </c>
      <c r="F83" s="4">
        <v>72.08</v>
      </c>
      <c r="G83" s="4">
        <v>80.42</v>
      </c>
      <c r="H83" s="4">
        <v>90</v>
      </c>
      <c r="I83" s="4">
        <v>118.33</v>
      </c>
      <c r="J83" s="4">
        <v>120</v>
      </c>
      <c r="K83" s="4">
        <v>73.13</v>
      </c>
      <c r="L83" s="4">
        <v>82.7</v>
      </c>
      <c r="M83" s="4">
        <v>92.3</v>
      </c>
      <c r="N83" s="4">
        <v>103.13</v>
      </c>
      <c r="O83" s="4">
        <v>134.58000000000001</v>
      </c>
      <c r="P83" s="4">
        <v>136.88</v>
      </c>
      <c r="Q83" s="4">
        <v>127.5</v>
      </c>
      <c r="R83" s="4">
        <v>144.16</v>
      </c>
      <c r="S83" s="4">
        <v>160.84</v>
      </c>
      <c r="T83" s="4">
        <v>180</v>
      </c>
      <c r="U83" s="4">
        <v>236.66</v>
      </c>
      <c r="V83" s="4">
        <v>240</v>
      </c>
      <c r="W83" s="4">
        <v>140</v>
      </c>
      <c r="X83" s="4">
        <v>158.32</v>
      </c>
      <c r="Y83" s="4">
        <v>176.68</v>
      </c>
      <c r="Z83" s="4">
        <v>197.5</v>
      </c>
      <c r="AA83" s="4">
        <v>258.32</v>
      </c>
      <c r="AB83" s="4">
        <v>262.5</v>
      </c>
    </row>
    <row r="84" spans="3:28">
      <c r="C84" s="1">
        <v>86</v>
      </c>
      <c r="D84" s="1"/>
      <c r="E84" s="4">
        <v>65.83</v>
      </c>
      <c r="F84" s="4">
        <v>74.17</v>
      </c>
      <c r="G84" s="4">
        <v>83.33</v>
      </c>
      <c r="H84" s="4">
        <v>92.92</v>
      </c>
      <c r="I84" s="4">
        <v>122.5</v>
      </c>
      <c r="J84" s="4">
        <v>124.17</v>
      </c>
      <c r="K84" s="4">
        <v>75.209999999999994</v>
      </c>
      <c r="L84" s="4">
        <v>84.79</v>
      </c>
      <c r="M84" s="4">
        <v>95.21</v>
      </c>
      <c r="N84" s="4">
        <v>106.05</v>
      </c>
      <c r="O84" s="4">
        <v>138.75</v>
      </c>
      <c r="P84" s="4">
        <v>141.05000000000001</v>
      </c>
      <c r="Q84" s="4">
        <v>131.66</v>
      </c>
      <c r="R84" s="4">
        <v>148.34</v>
      </c>
      <c r="S84" s="4">
        <v>166.66</v>
      </c>
      <c r="T84" s="4">
        <v>185.84</v>
      </c>
      <c r="U84" s="4">
        <v>245</v>
      </c>
      <c r="V84" s="4">
        <v>248.34</v>
      </c>
      <c r="W84" s="4">
        <v>144.16</v>
      </c>
      <c r="X84" s="4">
        <v>162.5</v>
      </c>
      <c r="Y84" s="4">
        <v>182.5</v>
      </c>
      <c r="Z84" s="4">
        <v>203.34</v>
      </c>
      <c r="AA84" s="4">
        <v>266.66000000000003</v>
      </c>
      <c r="AB84" s="4">
        <v>270.83999999999997</v>
      </c>
    </row>
    <row r="85" spans="3:28">
      <c r="C85" s="1">
        <v>87</v>
      </c>
      <c r="D85" s="1"/>
      <c r="E85" s="4">
        <v>67.5</v>
      </c>
      <c r="F85" s="4">
        <v>76.25</v>
      </c>
      <c r="G85" s="4">
        <v>85</v>
      </c>
      <c r="H85" s="4">
        <v>95.83</v>
      </c>
      <c r="I85" s="4">
        <v>126.67</v>
      </c>
      <c r="J85" s="4">
        <v>128.33000000000001</v>
      </c>
      <c r="K85" s="4">
        <v>76.88</v>
      </c>
      <c r="L85" s="4">
        <v>86.87</v>
      </c>
      <c r="M85" s="4">
        <v>96.88</v>
      </c>
      <c r="N85" s="4">
        <v>108.96</v>
      </c>
      <c r="O85" s="4">
        <v>142.91999999999999</v>
      </c>
      <c r="P85" s="4">
        <v>145.21</v>
      </c>
      <c r="Q85" s="4">
        <v>135</v>
      </c>
      <c r="R85" s="4">
        <v>152.5</v>
      </c>
      <c r="S85" s="4">
        <v>170</v>
      </c>
      <c r="T85" s="4">
        <v>191.66</v>
      </c>
      <c r="U85" s="4">
        <v>253.34</v>
      </c>
      <c r="V85" s="4">
        <v>256.66000000000003</v>
      </c>
      <c r="W85" s="4">
        <v>147.5</v>
      </c>
      <c r="X85" s="4">
        <v>166.66</v>
      </c>
      <c r="Y85" s="4">
        <v>185.84</v>
      </c>
      <c r="Z85" s="4">
        <v>209.16</v>
      </c>
      <c r="AA85" s="4">
        <v>275</v>
      </c>
      <c r="AB85" s="4">
        <v>279.16000000000003</v>
      </c>
    </row>
    <row r="86" spans="3:28">
      <c r="C86" s="1">
        <v>88</v>
      </c>
      <c r="D86" s="1"/>
      <c r="E86" s="4">
        <v>67.92</v>
      </c>
      <c r="F86" s="4">
        <v>76.67</v>
      </c>
      <c r="G86" s="4">
        <v>86.25</v>
      </c>
      <c r="H86" s="4">
        <v>96.67</v>
      </c>
      <c r="I86" s="4">
        <v>130.83000000000001</v>
      </c>
      <c r="J86" s="4">
        <v>132.5</v>
      </c>
      <c r="K86" s="4">
        <v>77.3</v>
      </c>
      <c r="L86" s="4">
        <v>87.29</v>
      </c>
      <c r="M86" s="4">
        <v>98.13</v>
      </c>
      <c r="N86" s="4">
        <v>109.8</v>
      </c>
      <c r="O86" s="4">
        <v>147.08000000000001</v>
      </c>
      <c r="P86" s="4">
        <v>149.38</v>
      </c>
      <c r="Q86" s="4">
        <v>135.84</v>
      </c>
      <c r="R86" s="4">
        <v>153.34</v>
      </c>
      <c r="S86" s="4">
        <v>172.5</v>
      </c>
      <c r="T86" s="4">
        <v>193.34</v>
      </c>
      <c r="U86" s="4">
        <v>261.66000000000003</v>
      </c>
      <c r="V86" s="4">
        <v>265</v>
      </c>
      <c r="W86" s="4">
        <v>148.34</v>
      </c>
      <c r="X86" s="4">
        <v>167.5</v>
      </c>
      <c r="Y86" s="4">
        <v>188.34</v>
      </c>
      <c r="Z86" s="4">
        <v>210.84</v>
      </c>
      <c r="AA86" s="4">
        <v>283.32</v>
      </c>
      <c r="AB86" s="4">
        <v>287.5</v>
      </c>
    </row>
    <row r="87" spans="3:28">
      <c r="C87" s="1">
        <v>89</v>
      </c>
      <c r="D87" s="1"/>
      <c r="E87" s="4">
        <v>68.33</v>
      </c>
      <c r="F87" s="4">
        <v>77.08</v>
      </c>
      <c r="G87" s="4">
        <v>87.08</v>
      </c>
      <c r="H87" s="4">
        <v>97.5</v>
      </c>
      <c r="I87" s="4">
        <v>135</v>
      </c>
      <c r="J87" s="4">
        <v>136.66999999999999</v>
      </c>
      <c r="K87" s="4">
        <v>77.709999999999994</v>
      </c>
      <c r="L87" s="4">
        <v>87.7</v>
      </c>
      <c r="M87" s="4">
        <v>98.96</v>
      </c>
      <c r="N87" s="4">
        <v>110.63</v>
      </c>
      <c r="O87" s="4">
        <v>151.25</v>
      </c>
      <c r="P87" s="4">
        <v>153.55000000000001</v>
      </c>
      <c r="Q87" s="4">
        <v>136.66</v>
      </c>
      <c r="R87" s="4">
        <v>154.16</v>
      </c>
      <c r="S87" s="4">
        <v>174.16</v>
      </c>
      <c r="T87" s="4">
        <v>195</v>
      </c>
      <c r="U87" s="4">
        <v>270</v>
      </c>
      <c r="V87" s="4">
        <v>273.33999999999997</v>
      </c>
      <c r="W87" s="4">
        <v>149.16</v>
      </c>
      <c r="X87" s="4">
        <v>168.32</v>
      </c>
      <c r="Y87" s="4">
        <v>190</v>
      </c>
      <c r="Z87" s="4">
        <v>212.5</v>
      </c>
      <c r="AA87" s="4">
        <v>291.66000000000003</v>
      </c>
      <c r="AB87" s="4">
        <v>295.83999999999997</v>
      </c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EF7D-9DD0-49CE-9CFD-3440FBC60A15}">
  <sheetPr codeName="Sheet127">
    <tabColor theme="9" tint="-0.49998474074526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125</v>
      </c>
      <c r="C6" s="5" t="s">
        <v>82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2</v>
      </c>
      <c r="F12" s="1">
        <v>2</v>
      </c>
      <c r="G12" s="1">
        <v>2</v>
      </c>
      <c r="H12" s="1">
        <v>2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0.91</v>
      </c>
      <c r="F16" s="4">
        <v>1.25</v>
      </c>
      <c r="G16" s="4">
        <v>1.82</v>
      </c>
      <c r="H16" s="4">
        <v>2.2799999999999998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0.91</v>
      </c>
      <c r="F17" s="4">
        <v>1.25</v>
      </c>
      <c r="G17" s="4">
        <v>1.82</v>
      </c>
      <c r="H17" s="4">
        <v>2.2799999999999998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0.91</v>
      </c>
      <c r="F18" s="4">
        <v>1.25</v>
      </c>
      <c r="G18" s="4">
        <v>1.82</v>
      </c>
      <c r="H18" s="4">
        <v>2.2799999999999998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0.91</v>
      </c>
      <c r="F19" s="4">
        <v>1.25</v>
      </c>
      <c r="G19" s="4">
        <v>1.82</v>
      </c>
      <c r="H19" s="4">
        <v>2.2799999999999998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0.91</v>
      </c>
      <c r="F20" s="4">
        <v>1.25</v>
      </c>
      <c r="G20" s="4">
        <v>1.82</v>
      </c>
      <c r="H20" s="4">
        <v>2.2799999999999998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0.91</v>
      </c>
      <c r="F21" s="4">
        <v>1.25</v>
      </c>
      <c r="G21" s="4">
        <v>1.82</v>
      </c>
      <c r="H21" s="4">
        <v>2.2799999999999998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0.91</v>
      </c>
      <c r="F22" s="4">
        <v>1.25</v>
      </c>
      <c r="G22" s="4">
        <v>1.82</v>
      </c>
      <c r="H22" s="4">
        <v>2.2799999999999998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0.91</v>
      </c>
      <c r="F23" s="4">
        <v>1.25</v>
      </c>
      <c r="G23" s="4">
        <v>1.82</v>
      </c>
      <c r="H23" s="4">
        <v>2.2799999999999998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0.92</v>
      </c>
      <c r="F24" s="4">
        <v>1.27</v>
      </c>
      <c r="G24" s="4">
        <v>1.85</v>
      </c>
      <c r="H24" s="4">
        <v>2.31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0.94</v>
      </c>
      <c r="F25" s="4">
        <v>1.29</v>
      </c>
      <c r="G25" s="4">
        <v>1.87</v>
      </c>
      <c r="H25" s="4">
        <v>2.34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0.95</v>
      </c>
      <c r="F26" s="4">
        <v>1.31</v>
      </c>
      <c r="G26" s="4">
        <v>1.9</v>
      </c>
      <c r="H26" s="4">
        <v>2.38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0.96</v>
      </c>
      <c r="F27" s="4">
        <v>1.33</v>
      </c>
      <c r="G27" s="4">
        <v>1.93</v>
      </c>
      <c r="H27" s="4">
        <v>2.41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0.98</v>
      </c>
      <c r="F28" s="4">
        <v>1.35</v>
      </c>
      <c r="G28" s="4">
        <v>1.95</v>
      </c>
      <c r="H28" s="4">
        <v>2.4500000000000002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0.99</v>
      </c>
      <c r="F29" s="4">
        <v>1.36</v>
      </c>
      <c r="G29" s="4">
        <v>1.98</v>
      </c>
      <c r="H29" s="4">
        <v>2.48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</v>
      </c>
      <c r="F30" s="4">
        <v>1.38</v>
      </c>
      <c r="G30" s="4">
        <v>2.0099999999999998</v>
      </c>
      <c r="H30" s="4">
        <v>2.5099999999999998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1.02</v>
      </c>
      <c r="F31" s="4">
        <v>1.4</v>
      </c>
      <c r="G31" s="4">
        <v>2.0299999999999998</v>
      </c>
      <c r="H31" s="4">
        <v>2.5499999999999998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1.03</v>
      </c>
      <c r="F32" s="4">
        <v>1.42</v>
      </c>
      <c r="G32" s="4">
        <v>2.06</v>
      </c>
      <c r="H32" s="4">
        <v>2.58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1.04</v>
      </c>
      <c r="F33" s="4">
        <v>1.44</v>
      </c>
      <c r="G33" s="4">
        <v>2.09</v>
      </c>
      <c r="H33" s="4">
        <v>2.61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1.07</v>
      </c>
      <c r="F34" s="4">
        <v>1.47</v>
      </c>
      <c r="G34" s="4">
        <v>2.14</v>
      </c>
      <c r="H34" s="4">
        <v>2.67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1.0900000000000001</v>
      </c>
      <c r="F35" s="4">
        <v>1.5</v>
      </c>
      <c r="G35" s="4">
        <v>2.1800000000000002</v>
      </c>
      <c r="H35" s="4">
        <v>2.73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1.1200000000000001</v>
      </c>
      <c r="F36" s="4">
        <v>1.54</v>
      </c>
      <c r="G36" s="4">
        <v>2.23</v>
      </c>
      <c r="H36" s="4">
        <v>2.79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1.1399999999999999</v>
      </c>
      <c r="F37" s="4">
        <v>1.57</v>
      </c>
      <c r="G37" s="4">
        <v>2.2799999999999998</v>
      </c>
      <c r="H37" s="4">
        <v>2.85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1.1599999999999999</v>
      </c>
      <c r="F38" s="4">
        <v>1.6</v>
      </c>
      <c r="G38" s="4">
        <v>2.33</v>
      </c>
      <c r="H38" s="4">
        <v>2.92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1.19</v>
      </c>
      <c r="F39" s="4">
        <v>1.64</v>
      </c>
      <c r="G39" s="4">
        <v>2.38</v>
      </c>
      <c r="H39" s="4">
        <v>2.98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1.21</v>
      </c>
      <c r="F40" s="4">
        <v>1.67</v>
      </c>
      <c r="G40" s="4">
        <v>2.4300000000000002</v>
      </c>
      <c r="H40" s="4">
        <v>3.04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1.24</v>
      </c>
      <c r="F41" s="4">
        <v>1.7</v>
      </c>
      <c r="G41" s="4">
        <v>2.4700000000000002</v>
      </c>
      <c r="H41" s="4">
        <v>3.1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1.26</v>
      </c>
      <c r="F42" s="4">
        <v>1.74</v>
      </c>
      <c r="G42" s="4">
        <v>2.52</v>
      </c>
      <c r="H42" s="4">
        <v>3.16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1.29</v>
      </c>
      <c r="F43" s="4">
        <v>1.77</v>
      </c>
      <c r="G43" s="4">
        <v>2.57</v>
      </c>
      <c r="H43" s="4">
        <v>3.22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1.3</v>
      </c>
      <c r="F44" s="4">
        <v>1.78</v>
      </c>
      <c r="G44" s="4">
        <v>2.59</v>
      </c>
      <c r="H44" s="4">
        <v>3.24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1.31</v>
      </c>
      <c r="F45" s="4">
        <v>1.8</v>
      </c>
      <c r="G45" s="4">
        <v>2.61</v>
      </c>
      <c r="H45" s="4">
        <v>3.27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1.32</v>
      </c>
      <c r="F46" s="4">
        <v>1.81</v>
      </c>
      <c r="G46" s="4">
        <v>2.63</v>
      </c>
      <c r="H46" s="4">
        <v>3.29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1.33</v>
      </c>
      <c r="F47" s="4">
        <v>1.83</v>
      </c>
      <c r="G47" s="4">
        <v>2.65</v>
      </c>
      <c r="H47" s="4">
        <v>3.32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1.34</v>
      </c>
      <c r="F48" s="4">
        <v>1.84</v>
      </c>
      <c r="G48" s="4">
        <v>2.67</v>
      </c>
      <c r="H48" s="4">
        <v>3.34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1.35</v>
      </c>
      <c r="F49" s="4">
        <v>1.85</v>
      </c>
      <c r="G49" s="4">
        <v>2.69</v>
      </c>
      <c r="H49" s="4">
        <v>3.37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1.36</v>
      </c>
      <c r="F50" s="4">
        <v>1.87</v>
      </c>
      <c r="G50" s="4">
        <v>2.71</v>
      </c>
      <c r="H50" s="4">
        <v>3.39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1.37</v>
      </c>
      <c r="F51" s="4">
        <v>1.88</v>
      </c>
      <c r="G51" s="4">
        <v>2.73</v>
      </c>
      <c r="H51" s="4">
        <v>3.42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1.38</v>
      </c>
      <c r="F52" s="4">
        <v>1.9</v>
      </c>
      <c r="G52" s="4">
        <v>2.75</v>
      </c>
      <c r="H52" s="4">
        <v>3.44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1.39</v>
      </c>
      <c r="F53" s="4">
        <v>1.91</v>
      </c>
      <c r="G53" s="4">
        <v>2.77</v>
      </c>
      <c r="H53" s="4">
        <v>3.47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1.42</v>
      </c>
      <c r="F54" s="4">
        <v>1.95</v>
      </c>
      <c r="G54" s="4">
        <v>2.83</v>
      </c>
      <c r="H54" s="4">
        <v>3.55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1.45</v>
      </c>
      <c r="F55" s="4">
        <v>1.99</v>
      </c>
      <c r="G55" s="4">
        <v>2.9</v>
      </c>
      <c r="H55" s="4">
        <v>3.62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1.48</v>
      </c>
      <c r="F56" s="4">
        <v>2.04</v>
      </c>
      <c r="G56" s="4">
        <v>2.96</v>
      </c>
      <c r="H56" s="4">
        <v>3.7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1.51</v>
      </c>
      <c r="F57" s="4">
        <v>2.08</v>
      </c>
      <c r="G57" s="4">
        <v>3.02</v>
      </c>
      <c r="H57" s="4">
        <v>3.78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1.54</v>
      </c>
      <c r="F58" s="4">
        <v>2.12</v>
      </c>
      <c r="G58" s="4">
        <v>3.08</v>
      </c>
      <c r="H58" s="4">
        <v>3.86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1.57</v>
      </c>
      <c r="F59" s="4">
        <v>2.17</v>
      </c>
      <c r="G59" s="4">
        <v>3.14</v>
      </c>
      <c r="H59" s="4">
        <v>3.94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1.6</v>
      </c>
      <c r="F60" s="4">
        <v>2.21</v>
      </c>
      <c r="G60" s="4">
        <v>3.21</v>
      </c>
      <c r="H60" s="4">
        <v>4.01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1.65</v>
      </c>
      <c r="F61" s="4">
        <v>2.27</v>
      </c>
      <c r="G61" s="4">
        <v>3.29</v>
      </c>
      <c r="H61" s="4">
        <v>4.12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3.37</v>
      </c>
      <c r="F62" s="4">
        <v>4.01</v>
      </c>
      <c r="G62" s="4">
        <v>6.74</v>
      </c>
      <c r="H62" s="4">
        <v>7.59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3.46</v>
      </c>
      <c r="F63" s="4">
        <v>4.1100000000000003</v>
      </c>
      <c r="G63" s="4">
        <v>6.91</v>
      </c>
      <c r="H63" s="4">
        <v>7.79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3.54</v>
      </c>
      <c r="F64" s="4">
        <v>4.21</v>
      </c>
      <c r="G64" s="4">
        <v>7.09</v>
      </c>
      <c r="H64" s="4">
        <v>7.98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3.63</v>
      </c>
      <c r="F65" s="4">
        <v>4.32</v>
      </c>
      <c r="G65" s="4">
        <v>7.26</v>
      </c>
      <c r="H65" s="4">
        <v>8.18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3.63</v>
      </c>
      <c r="F66" s="4">
        <v>4.32</v>
      </c>
      <c r="G66" s="4">
        <v>7.26</v>
      </c>
      <c r="H66" s="4">
        <v>8.18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3.63</v>
      </c>
      <c r="F67" s="4">
        <v>4.32</v>
      </c>
      <c r="G67" s="4">
        <v>7.26</v>
      </c>
      <c r="H67" s="4">
        <v>8.18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3.63</v>
      </c>
      <c r="F68" s="4">
        <v>4.32</v>
      </c>
      <c r="G68" s="4">
        <v>7.26</v>
      </c>
      <c r="H68" s="4">
        <v>8.18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3.63</v>
      </c>
      <c r="F69" s="4">
        <v>4.32</v>
      </c>
      <c r="G69" s="4">
        <v>7.26</v>
      </c>
      <c r="H69" s="4">
        <v>8.18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3.63</v>
      </c>
      <c r="F70" s="4">
        <v>4.32</v>
      </c>
      <c r="G70" s="4">
        <v>7.26</v>
      </c>
      <c r="H70" s="4">
        <v>8.18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3.63</v>
      </c>
      <c r="F71" s="4">
        <v>4.32</v>
      </c>
      <c r="G71" s="4">
        <v>7.26</v>
      </c>
      <c r="H71" s="4">
        <v>8.18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3.63</v>
      </c>
      <c r="F72" s="4">
        <v>4.32</v>
      </c>
      <c r="G72" s="4">
        <v>7.26</v>
      </c>
      <c r="H72" s="4">
        <v>8.18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3.63</v>
      </c>
      <c r="F73" s="4">
        <v>4.32</v>
      </c>
      <c r="G73" s="4">
        <v>7.26</v>
      </c>
      <c r="H73" s="4">
        <v>8.18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3.63</v>
      </c>
      <c r="F74" s="4">
        <v>4.32</v>
      </c>
      <c r="G74" s="4">
        <v>7.26</v>
      </c>
      <c r="H74" s="4">
        <v>8.18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3.63</v>
      </c>
      <c r="F75" s="4">
        <v>4.32</v>
      </c>
      <c r="G75" s="4">
        <v>7.26</v>
      </c>
      <c r="H75" s="4">
        <v>8.18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3.63</v>
      </c>
      <c r="F76" s="4">
        <v>4.32</v>
      </c>
      <c r="G76" s="4">
        <v>7.26</v>
      </c>
      <c r="H76" s="4">
        <v>8.18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3.63</v>
      </c>
      <c r="F77" s="4">
        <v>4.32</v>
      </c>
      <c r="G77" s="4">
        <v>7.26</v>
      </c>
      <c r="H77" s="4">
        <v>8.18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3.63</v>
      </c>
      <c r="F78" s="4">
        <v>4.32</v>
      </c>
      <c r="G78" s="4">
        <v>7.26</v>
      </c>
      <c r="H78" s="4">
        <v>8.18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3.63</v>
      </c>
      <c r="F79" s="4">
        <v>4.32</v>
      </c>
      <c r="G79" s="4">
        <v>7.26</v>
      </c>
      <c r="H79" s="4">
        <v>8.18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3.63</v>
      </c>
      <c r="F80" s="4">
        <v>4.32</v>
      </c>
      <c r="G80" s="4">
        <v>7.26</v>
      </c>
      <c r="H80" s="4">
        <v>8.18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3.63</v>
      </c>
      <c r="F81" s="4">
        <v>4.32</v>
      </c>
      <c r="G81" s="4">
        <v>7.26</v>
      </c>
      <c r="H81" s="4">
        <v>8.18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3.63</v>
      </c>
      <c r="F82" s="4">
        <v>4.32</v>
      </c>
      <c r="G82" s="4">
        <v>7.26</v>
      </c>
      <c r="H82" s="4">
        <v>8.18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3.63</v>
      </c>
      <c r="F83" s="4">
        <v>4.32</v>
      </c>
      <c r="G83" s="4">
        <v>7.26</v>
      </c>
      <c r="H83" s="4">
        <v>8.18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3.63</v>
      </c>
      <c r="F84" s="4">
        <v>4.32</v>
      </c>
      <c r="G84" s="4">
        <v>7.26</v>
      </c>
      <c r="H84" s="4">
        <v>8.18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3.63</v>
      </c>
      <c r="F85" s="4">
        <v>4.32</v>
      </c>
      <c r="G85" s="4">
        <v>7.26</v>
      </c>
      <c r="H85" s="4">
        <v>8.18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3.63</v>
      </c>
      <c r="F86" s="4">
        <v>4.32</v>
      </c>
      <c r="G86" s="4">
        <v>7.26</v>
      </c>
      <c r="H86" s="4">
        <v>8.18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3.63</v>
      </c>
      <c r="F87" s="4">
        <v>4.32</v>
      </c>
      <c r="G87" s="4">
        <v>7.26</v>
      </c>
      <c r="H87" s="4">
        <v>8.18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2179A-11B5-4E95-B818-9912EB3E34DD}">
  <sheetPr codeName="Sheet128">
    <tabColor theme="9" tint="-0.49998474074526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125</v>
      </c>
      <c r="C6" s="5" t="s">
        <v>83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4</v>
      </c>
      <c r="F12" s="1">
        <v>4</v>
      </c>
      <c r="G12" s="1">
        <v>4</v>
      </c>
      <c r="H12" s="1">
        <v>4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0.98</v>
      </c>
      <c r="F16" s="4">
        <v>1.35</v>
      </c>
      <c r="G16" s="4">
        <v>1.96</v>
      </c>
      <c r="H16" s="4">
        <v>2.4500000000000002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0.98</v>
      </c>
      <c r="F17" s="4">
        <v>1.35</v>
      </c>
      <c r="G17" s="4">
        <v>1.96</v>
      </c>
      <c r="H17" s="4">
        <v>2.4500000000000002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0.98</v>
      </c>
      <c r="F18" s="4">
        <v>1.35</v>
      </c>
      <c r="G18" s="4">
        <v>1.96</v>
      </c>
      <c r="H18" s="4">
        <v>2.4500000000000002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0.98</v>
      </c>
      <c r="F19" s="4">
        <v>1.35</v>
      </c>
      <c r="G19" s="4">
        <v>1.96</v>
      </c>
      <c r="H19" s="4">
        <v>2.4500000000000002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0.98</v>
      </c>
      <c r="F20" s="4">
        <v>1.35</v>
      </c>
      <c r="G20" s="4">
        <v>1.96</v>
      </c>
      <c r="H20" s="4">
        <v>2.4500000000000002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0.98</v>
      </c>
      <c r="F21" s="4">
        <v>1.35</v>
      </c>
      <c r="G21" s="4">
        <v>1.96</v>
      </c>
      <c r="H21" s="4">
        <v>2.4500000000000002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0.98</v>
      </c>
      <c r="F22" s="4">
        <v>1.35</v>
      </c>
      <c r="G22" s="4">
        <v>1.96</v>
      </c>
      <c r="H22" s="4">
        <v>2.4500000000000002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0.98</v>
      </c>
      <c r="F23" s="4">
        <v>1.35</v>
      </c>
      <c r="G23" s="4">
        <v>1.96</v>
      </c>
      <c r="H23" s="4">
        <v>2.4500000000000002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</v>
      </c>
      <c r="F24" s="4">
        <v>1.37</v>
      </c>
      <c r="G24" s="4">
        <v>1.99</v>
      </c>
      <c r="H24" s="4">
        <v>2.4900000000000002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1.01</v>
      </c>
      <c r="F25" s="4">
        <v>1.39</v>
      </c>
      <c r="G25" s="4">
        <v>2.02</v>
      </c>
      <c r="H25" s="4">
        <v>2.52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1.02</v>
      </c>
      <c r="F26" s="4">
        <v>1.41</v>
      </c>
      <c r="G26" s="4">
        <v>2.0499999999999998</v>
      </c>
      <c r="H26" s="4">
        <v>2.56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1.04</v>
      </c>
      <c r="F27" s="4">
        <v>1.43</v>
      </c>
      <c r="G27" s="4">
        <v>2.08</v>
      </c>
      <c r="H27" s="4">
        <v>2.6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1.05</v>
      </c>
      <c r="F28" s="4">
        <v>1.45</v>
      </c>
      <c r="G28" s="4">
        <v>2.11</v>
      </c>
      <c r="H28" s="4">
        <v>2.63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1.07</v>
      </c>
      <c r="F29" s="4">
        <v>1.47</v>
      </c>
      <c r="G29" s="4">
        <v>2.13</v>
      </c>
      <c r="H29" s="4">
        <v>2.67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1.08</v>
      </c>
      <c r="F30" s="4">
        <v>1.49</v>
      </c>
      <c r="G30" s="4">
        <v>2.16</v>
      </c>
      <c r="H30" s="4">
        <v>2.7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1.1000000000000001</v>
      </c>
      <c r="F31" s="4">
        <v>1.51</v>
      </c>
      <c r="G31" s="4">
        <v>2.19</v>
      </c>
      <c r="H31" s="4">
        <v>2.74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1.1100000000000001</v>
      </c>
      <c r="F32" s="4">
        <v>1.53</v>
      </c>
      <c r="G32" s="4">
        <v>2.2200000000000002</v>
      </c>
      <c r="H32" s="4">
        <v>2.78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1.1299999999999999</v>
      </c>
      <c r="F33" s="4">
        <v>1.55</v>
      </c>
      <c r="G33" s="4">
        <v>2.25</v>
      </c>
      <c r="H33" s="4">
        <v>2.81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1.1499999999999999</v>
      </c>
      <c r="F34" s="4">
        <v>1.59</v>
      </c>
      <c r="G34" s="4">
        <v>2.2999999999999998</v>
      </c>
      <c r="H34" s="4">
        <v>2.88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1.18</v>
      </c>
      <c r="F35" s="4">
        <v>1.62</v>
      </c>
      <c r="G35" s="4">
        <v>2.35</v>
      </c>
      <c r="H35" s="4">
        <v>2.94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1.2</v>
      </c>
      <c r="F36" s="4">
        <v>1.66</v>
      </c>
      <c r="G36" s="4">
        <v>2.41</v>
      </c>
      <c r="H36" s="4">
        <v>3.01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1.23</v>
      </c>
      <c r="F37" s="4">
        <v>1.69</v>
      </c>
      <c r="G37" s="4">
        <v>2.46</v>
      </c>
      <c r="H37" s="4">
        <v>3.07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1.26</v>
      </c>
      <c r="F38" s="4">
        <v>1.73</v>
      </c>
      <c r="G38" s="4">
        <v>2.5099999999999998</v>
      </c>
      <c r="H38" s="4">
        <v>3.14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1.28</v>
      </c>
      <c r="F39" s="4">
        <v>1.77</v>
      </c>
      <c r="G39" s="4">
        <v>2.56</v>
      </c>
      <c r="H39" s="4">
        <v>3.2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1.31</v>
      </c>
      <c r="F40" s="4">
        <v>1.8</v>
      </c>
      <c r="G40" s="4">
        <v>2.62</v>
      </c>
      <c r="H40" s="4">
        <v>3.27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1.33</v>
      </c>
      <c r="F41" s="4">
        <v>1.84</v>
      </c>
      <c r="G41" s="4">
        <v>2.67</v>
      </c>
      <c r="H41" s="4">
        <v>3.33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1.36</v>
      </c>
      <c r="F42" s="4">
        <v>1.87</v>
      </c>
      <c r="G42" s="4">
        <v>2.72</v>
      </c>
      <c r="H42" s="4">
        <v>3.4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1.39</v>
      </c>
      <c r="F43" s="4">
        <v>1.91</v>
      </c>
      <c r="G43" s="4">
        <v>2.77</v>
      </c>
      <c r="H43" s="4">
        <v>3.47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1.4</v>
      </c>
      <c r="F44" s="4">
        <v>1.92</v>
      </c>
      <c r="G44" s="4">
        <v>2.79</v>
      </c>
      <c r="H44" s="4">
        <v>3.49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1.41</v>
      </c>
      <c r="F45" s="4">
        <v>1.94</v>
      </c>
      <c r="G45" s="4">
        <v>2.82</v>
      </c>
      <c r="H45" s="4">
        <v>3.52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1.42</v>
      </c>
      <c r="F46" s="4">
        <v>1.95</v>
      </c>
      <c r="G46" s="4">
        <v>2.84</v>
      </c>
      <c r="H46" s="4">
        <v>3.55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1.43</v>
      </c>
      <c r="F47" s="4">
        <v>1.97</v>
      </c>
      <c r="G47" s="4">
        <v>2.86</v>
      </c>
      <c r="H47" s="4">
        <v>3.57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1.44</v>
      </c>
      <c r="F48" s="4">
        <v>1.98</v>
      </c>
      <c r="G48" s="4">
        <v>2.88</v>
      </c>
      <c r="H48" s="4">
        <v>3.6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1.45</v>
      </c>
      <c r="F49" s="4">
        <v>2</v>
      </c>
      <c r="G49" s="4">
        <v>2.9</v>
      </c>
      <c r="H49" s="4">
        <v>3.63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1.46</v>
      </c>
      <c r="F50" s="4">
        <v>2.0099999999999998</v>
      </c>
      <c r="G50" s="4">
        <v>2.92</v>
      </c>
      <c r="H50" s="4">
        <v>3.65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1.47</v>
      </c>
      <c r="F51" s="4">
        <v>2.0299999999999998</v>
      </c>
      <c r="G51" s="4">
        <v>2.94</v>
      </c>
      <c r="H51" s="4">
        <v>3.68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1.48</v>
      </c>
      <c r="F52" s="4">
        <v>2.04</v>
      </c>
      <c r="G52" s="4">
        <v>2.97</v>
      </c>
      <c r="H52" s="4">
        <v>3.71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1.49</v>
      </c>
      <c r="F53" s="4">
        <v>2.06</v>
      </c>
      <c r="G53" s="4">
        <v>2.99</v>
      </c>
      <c r="H53" s="4">
        <v>3.74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1.53</v>
      </c>
      <c r="F54" s="4">
        <v>2.1</v>
      </c>
      <c r="G54" s="4">
        <v>3.05</v>
      </c>
      <c r="H54" s="4">
        <v>3.82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1.56</v>
      </c>
      <c r="F55" s="4">
        <v>2.15</v>
      </c>
      <c r="G55" s="4">
        <v>3.12</v>
      </c>
      <c r="H55" s="4">
        <v>3.9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1.59</v>
      </c>
      <c r="F56" s="4">
        <v>2.2000000000000002</v>
      </c>
      <c r="G56" s="4">
        <v>3.19</v>
      </c>
      <c r="H56" s="4">
        <v>3.99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1.63</v>
      </c>
      <c r="F57" s="4">
        <v>2.2400000000000002</v>
      </c>
      <c r="G57" s="4">
        <v>3.26</v>
      </c>
      <c r="H57" s="4">
        <v>4.07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1.66</v>
      </c>
      <c r="F58" s="4">
        <v>2.29</v>
      </c>
      <c r="G58" s="4">
        <v>3.32</v>
      </c>
      <c r="H58" s="4">
        <v>4.1500000000000004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1.69</v>
      </c>
      <c r="F59" s="4">
        <v>2.33</v>
      </c>
      <c r="G59" s="4">
        <v>3.39</v>
      </c>
      <c r="H59" s="4">
        <v>4.24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1.73</v>
      </c>
      <c r="F60" s="4">
        <v>2.38</v>
      </c>
      <c r="G60" s="4">
        <v>3.46</v>
      </c>
      <c r="H60" s="4">
        <v>4.32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1.77</v>
      </c>
      <c r="F61" s="4">
        <v>2.4500000000000002</v>
      </c>
      <c r="G61" s="4">
        <v>3.55</v>
      </c>
      <c r="H61" s="4">
        <v>4.4400000000000004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3.64</v>
      </c>
      <c r="F62" s="4">
        <v>4.33</v>
      </c>
      <c r="G62" s="4">
        <v>7.29</v>
      </c>
      <c r="H62" s="4">
        <v>8.1999999999999993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3.74</v>
      </c>
      <c r="F63" s="4">
        <v>4.4400000000000004</v>
      </c>
      <c r="G63" s="4">
        <v>7.47</v>
      </c>
      <c r="H63" s="4">
        <v>8.41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3.83</v>
      </c>
      <c r="F64" s="4">
        <v>4.55</v>
      </c>
      <c r="G64" s="4">
        <v>7.66</v>
      </c>
      <c r="H64" s="4">
        <v>8.6199999999999992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3.92</v>
      </c>
      <c r="F65" s="4">
        <v>4.67</v>
      </c>
      <c r="G65" s="4">
        <v>7.85</v>
      </c>
      <c r="H65" s="4">
        <v>8.83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3.92</v>
      </c>
      <c r="F66" s="4">
        <v>4.67</v>
      </c>
      <c r="G66" s="4">
        <v>7.85</v>
      </c>
      <c r="H66" s="4">
        <v>8.83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3.92</v>
      </c>
      <c r="F67" s="4">
        <v>4.67</v>
      </c>
      <c r="G67" s="4">
        <v>7.85</v>
      </c>
      <c r="H67" s="4">
        <v>8.83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3.92</v>
      </c>
      <c r="F68" s="4">
        <v>4.67</v>
      </c>
      <c r="G68" s="4">
        <v>7.85</v>
      </c>
      <c r="H68" s="4">
        <v>8.83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3.92</v>
      </c>
      <c r="F69" s="4">
        <v>4.67</v>
      </c>
      <c r="G69" s="4">
        <v>7.85</v>
      </c>
      <c r="H69" s="4">
        <v>8.83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3.92</v>
      </c>
      <c r="F70" s="4">
        <v>4.67</v>
      </c>
      <c r="G70" s="4">
        <v>7.85</v>
      </c>
      <c r="H70" s="4">
        <v>8.83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3.92</v>
      </c>
      <c r="F71" s="4">
        <v>4.67</v>
      </c>
      <c r="G71" s="4">
        <v>7.85</v>
      </c>
      <c r="H71" s="4">
        <v>8.83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3.92</v>
      </c>
      <c r="F72" s="4">
        <v>4.67</v>
      </c>
      <c r="G72" s="4">
        <v>7.85</v>
      </c>
      <c r="H72" s="4">
        <v>8.83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3.92</v>
      </c>
      <c r="F73" s="4">
        <v>4.67</v>
      </c>
      <c r="G73" s="4">
        <v>7.85</v>
      </c>
      <c r="H73" s="4">
        <v>8.83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3.92</v>
      </c>
      <c r="F74" s="4">
        <v>4.67</v>
      </c>
      <c r="G74" s="4">
        <v>7.85</v>
      </c>
      <c r="H74" s="4">
        <v>8.83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3.92</v>
      </c>
      <c r="F75" s="4">
        <v>4.67</v>
      </c>
      <c r="G75" s="4">
        <v>7.85</v>
      </c>
      <c r="H75" s="4">
        <v>8.83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3.92</v>
      </c>
      <c r="F76" s="4">
        <v>4.67</v>
      </c>
      <c r="G76" s="4">
        <v>7.85</v>
      </c>
      <c r="H76" s="4">
        <v>8.83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3.92</v>
      </c>
      <c r="F77" s="4">
        <v>4.67</v>
      </c>
      <c r="G77" s="4">
        <v>7.85</v>
      </c>
      <c r="H77" s="4">
        <v>8.83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3.92</v>
      </c>
      <c r="F78" s="4">
        <v>4.67</v>
      </c>
      <c r="G78" s="4">
        <v>7.85</v>
      </c>
      <c r="H78" s="4">
        <v>8.83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3.92</v>
      </c>
      <c r="F79" s="4">
        <v>4.67</v>
      </c>
      <c r="G79" s="4">
        <v>7.85</v>
      </c>
      <c r="H79" s="4">
        <v>8.83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3.92</v>
      </c>
      <c r="F80" s="4">
        <v>4.67</v>
      </c>
      <c r="G80" s="4">
        <v>7.85</v>
      </c>
      <c r="H80" s="4">
        <v>8.83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3.92</v>
      </c>
      <c r="F81" s="4">
        <v>4.67</v>
      </c>
      <c r="G81" s="4">
        <v>7.85</v>
      </c>
      <c r="H81" s="4">
        <v>8.83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3.92</v>
      </c>
      <c r="F82" s="4">
        <v>4.67</v>
      </c>
      <c r="G82" s="4">
        <v>7.85</v>
      </c>
      <c r="H82" s="4">
        <v>8.83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3.92</v>
      </c>
      <c r="F83" s="4">
        <v>4.67</v>
      </c>
      <c r="G83" s="4">
        <v>7.85</v>
      </c>
      <c r="H83" s="4">
        <v>8.83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3.92</v>
      </c>
      <c r="F84" s="4">
        <v>4.67</v>
      </c>
      <c r="G84" s="4">
        <v>7.85</v>
      </c>
      <c r="H84" s="4">
        <v>8.83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3.92</v>
      </c>
      <c r="F85" s="4">
        <v>4.67</v>
      </c>
      <c r="G85" s="4">
        <v>7.85</v>
      </c>
      <c r="H85" s="4">
        <v>8.83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3.92</v>
      </c>
      <c r="F86" s="4">
        <v>4.67</v>
      </c>
      <c r="G86" s="4">
        <v>7.85</v>
      </c>
      <c r="H86" s="4">
        <v>8.83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3.92</v>
      </c>
      <c r="F87" s="4">
        <v>4.67</v>
      </c>
      <c r="G87" s="4">
        <v>7.85</v>
      </c>
      <c r="H87" s="4">
        <v>8.83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8CA8-8220-4CFB-9C1E-D66962D620A4}">
  <sheetPr codeName="Sheet129">
    <tabColor theme="9" tint="-0.49998474074526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0.45</v>
      </c>
      <c r="F16" s="4">
        <v>2.15</v>
      </c>
      <c r="G16" s="4">
        <v>0.9</v>
      </c>
      <c r="H16" s="4">
        <v>3.17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0.45</v>
      </c>
      <c r="F17" s="4">
        <v>2.15</v>
      </c>
      <c r="G17" s="4">
        <v>0.9</v>
      </c>
      <c r="H17" s="4">
        <v>3.17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0.45</v>
      </c>
      <c r="F18" s="4">
        <v>2.15</v>
      </c>
      <c r="G18" s="4">
        <v>0.9</v>
      </c>
      <c r="H18" s="4">
        <v>3.17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0.45</v>
      </c>
      <c r="F19" s="4">
        <v>2.15</v>
      </c>
      <c r="G19" s="4">
        <v>0.9</v>
      </c>
      <c r="H19" s="4">
        <v>3.17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0.45</v>
      </c>
      <c r="F20" s="4">
        <v>2.15</v>
      </c>
      <c r="G20" s="4">
        <v>0.9</v>
      </c>
      <c r="H20" s="4">
        <v>3.17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0.45</v>
      </c>
      <c r="F21" s="4">
        <v>2.15</v>
      </c>
      <c r="G21" s="4">
        <v>0.9</v>
      </c>
      <c r="H21" s="4">
        <v>3.17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0.45</v>
      </c>
      <c r="F22" s="4">
        <v>2.15</v>
      </c>
      <c r="G22" s="4">
        <v>0.9</v>
      </c>
      <c r="H22" s="4">
        <v>3.17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0.45</v>
      </c>
      <c r="F23" s="4">
        <v>2.15</v>
      </c>
      <c r="G23" s="4">
        <v>0.9</v>
      </c>
      <c r="H23" s="4">
        <v>3.17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0.46</v>
      </c>
      <c r="F24" s="4">
        <v>2.1800000000000002</v>
      </c>
      <c r="G24" s="4">
        <v>0.92</v>
      </c>
      <c r="H24" s="4">
        <v>3.22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0.47</v>
      </c>
      <c r="F25" s="4">
        <v>2.2200000000000002</v>
      </c>
      <c r="G25" s="4">
        <v>0.93</v>
      </c>
      <c r="H25" s="4">
        <v>3.27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0.47</v>
      </c>
      <c r="F26" s="4">
        <v>2.25</v>
      </c>
      <c r="G26" s="4">
        <v>0.94</v>
      </c>
      <c r="H26" s="4">
        <v>3.31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0.48</v>
      </c>
      <c r="F27" s="4">
        <v>2.2799999999999998</v>
      </c>
      <c r="G27" s="4">
        <v>0.96</v>
      </c>
      <c r="H27" s="4">
        <v>3.36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0.49</v>
      </c>
      <c r="F28" s="4">
        <v>2.31</v>
      </c>
      <c r="G28" s="4">
        <v>0.97</v>
      </c>
      <c r="H28" s="4">
        <v>3.4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0.49</v>
      </c>
      <c r="F29" s="4">
        <v>2.34</v>
      </c>
      <c r="G29" s="4">
        <v>0.98</v>
      </c>
      <c r="H29" s="4">
        <v>3.45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0.5</v>
      </c>
      <c r="F30" s="4">
        <v>2.37</v>
      </c>
      <c r="G30" s="4">
        <v>1</v>
      </c>
      <c r="H30" s="4">
        <v>3.5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0.51</v>
      </c>
      <c r="F31" s="4">
        <v>2.41</v>
      </c>
      <c r="G31" s="4">
        <v>1.01</v>
      </c>
      <c r="H31" s="4">
        <v>3.54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0.51</v>
      </c>
      <c r="F32" s="4">
        <v>2.44</v>
      </c>
      <c r="G32" s="4">
        <v>1.02</v>
      </c>
      <c r="H32" s="4">
        <v>3.59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0.52</v>
      </c>
      <c r="F33" s="4">
        <v>2.4700000000000002</v>
      </c>
      <c r="G33" s="4">
        <v>1.04</v>
      </c>
      <c r="H33" s="4">
        <v>3.64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0.53</v>
      </c>
      <c r="F34" s="4">
        <v>2.5299999999999998</v>
      </c>
      <c r="G34" s="4">
        <v>1.06</v>
      </c>
      <c r="H34" s="4">
        <v>3.72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0.54</v>
      </c>
      <c r="F35" s="4">
        <v>2.58</v>
      </c>
      <c r="G35" s="4">
        <v>1.0900000000000001</v>
      </c>
      <c r="H35" s="4">
        <v>3.81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0.55000000000000004</v>
      </c>
      <c r="F36" s="4">
        <v>2.64</v>
      </c>
      <c r="G36" s="4">
        <v>1.1100000000000001</v>
      </c>
      <c r="H36" s="4">
        <v>3.89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0.56999999999999995</v>
      </c>
      <c r="F37" s="4">
        <v>2.7</v>
      </c>
      <c r="G37" s="4">
        <v>1.1299999999999999</v>
      </c>
      <c r="H37" s="4">
        <v>3.98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0.57999999999999996</v>
      </c>
      <c r="F38" s="4">
        <v>2.76</v>
      </c>
      <c r="G38" s="4">
        <v>1.1599999999999999</v>
      </c>
      <c r="H38" s="4">
        <v>4.0599999999999996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0.59</v>
      </c>
      <c r="F39" s="4">
        <v>2.81</v>
      </c>
      <c r="G39" s="4">
        <v>1.18</v>
      </c>
      <c r="H39" s="4">
        <v>4.1399999999999997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0.6</v>
      </c>
      <c r="F40" s="4">
        <v>2.87</v>
      </c>
      <c r="G40" s="4">
        <v>1.21</v>
      </c>
      <c r="H40" s="4">
        <v>4.2300000000000004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0.62</v>
      </c>
      <c r="F41" s="4">
        <v>2.93</v>
      </c>
      <c r="G41" s="4">
        <v>1.23</v>
      </c>
      <c r="H41" s="4">
        <v>4.3099999999999996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0.63</v>
      </c>
      <c r="F42" s="4">
        <v>2.98</v>
      </c>
      <c r="G42" s="4">
        <v>1.25</v>
      </c>
      <c r="H42" s="4">
        <v>4.4000000000000004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0.64</v>
      </c>
      <c r="F43" s="4">
        <v>3.04</v>
      </c>
      <c r="G43" s="4">
        <v>1.28</v>
      </c>
      <c r="H43" s="4">
        <v>4.4800000000000004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0.64</v>
      </c>
      <c r="F44" s="4">
        <v>3.07</v>
      </c>
      <c r="G44" s="4">
        <v>1.29</v>
      </c>
      <c r="H44" s="4">
        <v>4.5199999999999996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0.65</v>
      </c>
      <c r="F45" s="4">
        <v>3.09</v>
      </c>
      <c r="G45" s="4">
        <v>1.3</v>
      </c>
      <c r="H45" s="4">
        <v>4.55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0.65</v>
      </c>
      <c r="F46" s="4">
        <v>3.11</v>
      </c>
      <c r="G46" s="4">
        <v>1.31</v>
      </c>
      <c r="H46" s="4">
        <v>4.59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0.66</v>
      </c>
      <c r="F47" s="4">
        <v>3.14</v>
      </c>
      <c r="G47" s="4">
        <v>1.32</v>
      </c>
      <c r="H47" s="4">
        <v>4.62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0.66</v>
      </c>
      <c r="F48" s="4">
        <v>3.16</v>
      </c>
      <c r="G48" s="4">
        <v>1.33</v>
      </c>
      <c r="H48" s="4">
        <v>4.66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0.67</v>
      </c>
      <c r="F49" s="4">
        <v>3.18</v>
      </c>
      <c r="G49" s="4">
        <v>1.34</v>
      </c>
      <c r="H49" s="4">
        <v>4.6900000000000004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0.67</v>
      </c>
      <c r="F50" s="4">
        <v>3.21</v>
      </c>
      <c r="G50" s="4">
        <v>1.35</v>
      </c>
      <c r="H50" s="4">
        <v>4.7300000000000004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0.68</v>
      </c>
      <c r="F51" s="4">
        <v>3.23</v>
      </c>
      <c r="G51" s="4">
        <v>1.36</v>
      </c>
      <c r="H51" s="4">
        <v>4.76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0.68</v>
      </c>
      <c r="F52" s="4">
        <v>3.25</v>
      </c>
      <c r="G52" s="4">
        <v>1.37</v>
      </c>
      <c r="H52" s="4">
        <v>4.8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0.69</v>
      </c>
      <c r="F53" s="4">
        <v>3.28</v>
      </c>
      <c r="G53" s="4">
        <v>1.38</v>
      </c>
      <c r="H53" s="4">
        <v>4.83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0.7</v>
      </c>
      <c r="F54" s="4">
        <v>3.35</v>
      </c>
      <c r="G54" s="4">
        <v>1.41</v>
      </c>
      <c r="H54" s="4">
        <v>4.9400000000000004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0.72</v>
      </c>
      <c r="F55" s="4">
        <v>3.43</v>
      </c>
      <c r="G55" s="4">
        <v>1.44</v>
      </c>
      <c r="H55" s="4">
        <v>5.05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0.74</v>
      </c>
      <c r="F56" s="4">
        <v>3.5</v>
      </c>
      <c r="G56" s="4">
        <v>1.47</v>
      </c>
      <c r="H56" s="4">
        <v>5.15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0.75</v>
      </c>
      <c r="F57" s="4">
        <v>3.57</v>
      </c>
      <c r="G57" s="4">
        <v>1.5</v>
      </c>
      <c r="H57" s="4">
        <v>5.26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0.77</v>
      </c>
      <c r="F58" s="4">
        <v>3.65</v>
      </c>
      <c r="G58" s="4">
        <v>1.53</v>
      </c>
      <c r="H58" s="4">
        <v>5.37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0.78</v>
      </c>
      <c r="F59" s="4">
        <v>3.72</v>
      </c>
      <c r="G59" s="4">
        <v>1.56</v>
      </c>
      <c r="H59" s="4">
        <v>5.48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0.8</v>
      </c>
      <c r="F60" s="4">
        <v>3.79</v>
      </c>
      <c r="G60" s="4">
        <v>1.59</v>
      </c>
      <c r="H60" s="4">
        <v>5.59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0.82</v>
      </c>
      <c r="F61" s="4">
        <v>3.89</v>
      </c>
      <c r="G61" s="4">
        <v>1.64</v>
      </c>
      <c r="H61" s="4">
        <v>5.74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0.84</v>
      </c>
      <c r="F62" s="4">
        <v>4</v>
      </c>
      <c r="G62" s="4">
        <v>1.68</v>
      </c>
      <c r="H62" s="4">
        <v>5.89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1.21</v>
      </c>
      <c r="F63" s="4">
        <v>4.45</v>
      </c>
      <c r="G63" s="4">
        <v>2.4300000000000002</v>
      </c>
      <c r="H63" s="4">
        <v>6.75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1.24</v>
      </c>
      <c r="F64" s="4">
        <v>4.5599999999999996</v>
      </c>
      <c r="G64" s="4">
        <v>2.4900000000000002</v>
      </c>
      <c r="H64" s="4">
        <v>6.92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1.28</v>
      </c>
      <c r="F65" s="4">
        <v>4.68</v>
      </c>
      <c r="G65" s="4">
        <v>2.5499999999999998</v>
      </c>
      <c r="H65" s="4">
        <v>7.09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1.28</v>
      </c>
      <c r="F66" s="4">
        <v>4.68</v>
      </c>
      <c r="G66" s="4">
        <v>2.5499999999999998</v>
      </c>
      <c r="H66" s="4">
        <v>7.09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1.28</v>
      </c>
      <c r="F67" s="4">
        <v>4.68</v>
      </c>
      <c r="G67" s="4">
        <v>2.5499999999999998</v>
      </c>
      <c r="H67" s="4">
        <v>7.09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1.28</v>
      </c>
      <c r="F68" s="4">
        <v>4.68</v>
      </c>
      <c r="G68" s="4">
        <v>2.5499999999999998</v>
      </c>
      <c r="H68" s="4">
        <v>7.09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1.28</v>
      </c>
      <c r="F69" s="4">
        <v>4.68</v>
      </c>
      <c r="G69" s="4">
        <v>2.5499999999999998</v>
      </c>
      <c r="H69" s="4">
        <v>7.09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1.28</v>
      </c>
      <c r="F70" s="4">
        <v>4.68</v>
      </c>
      <c r="G70" s="4">
        <v>2.5499999999999998</v>
      </c>
      <c r="H70" s="4">
        <v>7.09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1.28</v>
      </c>
      <c r="F71" s="4">
        <v>4.68</v>
      </c>
      <c r="G71" s="4">
        <v>2.5499999999999998</v>
      </c>
      <c r="H71" s="4">
        <v>7.09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1.28</v>
      </c>
      <c r="F72" s="4">
        <v>4.68</v>
      </c>
      <c r="G72" s="4">
        <v>2.5499999999999998</v>
      </c>
      <c r="H72" s="4">
        <v>7.09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1.28</v>
      </c>
      <c r="F73" s="4">
        <v>4.68</v>
      </c>
      <c r="G73" s="4">
        <v>2.5499999999999998</v>
      </c>
      <c r="H73" s="4">
        <v>7.09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1.28</v>
      </c>
      <c r="F74" s="4">
        <v>4.68</v>
      </c>
      <c r="G74" s="4">
        <v>2.5499999999999998</v>
      </c>
      <c r="H74" s="4">
        <v>7.09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1.28</v>
      </c>
      <c r="F75" s="4">
        <v>4.68</v>
      </c>
      <c r="G75" s="4">
        <v>2.5499999999999998</v>
      </c>
      <c r="H75" s="4">
        <v>7.09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1.28</v>
      </c>
      <c r="F76" s="4">
        <v>4.68</v>
      </c>
      <c r="G76" s="4">
        <v>2.5499999999999998</v>
      </c>
      <c r="H76" s="4">
        <v>7.09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1.28</v>
      </c>
      <c r="F77" s="4">
        <v>4.68</v>
      </c>
      <c r="G77" s="4">
        <v>2.5499999999999998</v>
      </c>
      <c r="H77" s="4">
        <v>7.09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1.28</v>
      </c>
      <c r="F78" s="4">
        <v>4.68</v>
      </c>
      <c r="G78" s="4">
        <v>2.5499999999999998</v>
      </c>
      <c r="H78" s="4">
        <v>7.09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1.28</v>
      </c>
      <c r="F79" s="4">
        <v>4.68</v>
      </c>
      <c r="G79" s="4">
        <v>2.5499999999999998</v>
      </c>
      <c r="H79" s="4">
        <v>7.09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1.28</v>
      </c>
      <c r="F80" s="4">
        <v>4.68</v>
      </c>
      <c r="G80" s="4">
        <v>2.5499999999999998</v>
      </c>
      <c r="H80" s="4">
        <v>7.09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1.28</v>
      </c>
      <c r="F81" s="4">
        <v>4.68</v>
      </c>
      <c r="G81" s="4">
        <v>2.5499999999999998</v>
      </c>
      <c r="H81" s="4">
        <v>7.09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1.28</v>
      </c>
      <c r="F82" s="4">
        <v>4.68</v>
      </c>
      <c r="G82" s="4">
        <v>2.5499999999999998</v>
      </c>
      <c r="H82" s="4">
        <v>7.09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1.28</v>
      </c>
      <c r="F83" s="4">
        <v>4.68</v>
      </c>
      <c r="G83" s="4">
        <v>2.5499999999999998</v>
      </c>
      <c r="H83" s="4">
        <v>7.09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1.28</v>
      </c>
      <c r="F84" s="4">
        <v>4.68</v>
      </c>
      <c r="G84" s="4">
        <v>2.5499999999999998</v>
      </c>
      <c r="H84" s="4">
        <v>7.09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1.28</v>
      </c>
      <c r="F85" s="4">
        <v>4.68</v>
      </c>
      <c r="G85" s="4">
        <v>2.5499999999999998</v>
      </c>
      <c r="H85" s="4">
        <v>7.09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1.28</v>
      </c>
      <c r="F86" s="4">
        <v>4.68</v>
      </c>
      <c r="G86" s="4">
        <v>2.5499999999999998</v>
      </c>
      <c r="H86" s="4">
        <v>7.09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1.28</v>
      </c>
      <c r="F87" s="4">
        <v>4.68</v>
      </c>
      <c r="G87" s="4">
        <v>2.5499999999999998</v>
      </c>
      <c r="H87" s="4">
        <v>7.09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4C607-D585-4932-861C-63A6EF40E0DD}">
  <sheetPr codeName="Sheet130">
    <tabColor theme="9" tint="-0.49998474074526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127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0.39</v>
      </c>
      <c r="F16" s="4">
        <v>1.2</v>
      </c>
      <c r="G16" s="4">
        <v>0.77</v>
      </c>
      <c r="H16" s="4">
        <v>1.86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0.39</v>
      </c>
      <c r="F17" s="4">
        <v>1.2</v>
      </c>
      <c r="G17" s="4">
        <v>0.77</v>
      </c>
      <c r="H17" s="4">
        <v>1.86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0.39</v>
      </c>
      <c r="F18" s="4">
        <v>1.2</v>
      </c>
      <c r="G18" s="4">
        <v>0.77</v>
      </c>
      <c r="H18" s="4">
        <v>1.86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0.39</v>
      </c>
      <c r="F19" s="4">
        <v>1.2</v>
      </c>
      <c r="G19" s="4">
        <v>0.77</v>
      </c>
      <c r="H19" s="4">
        <v>1.86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0.39</v>
      </c>
      <c r="F20" s="4">
        <v>1.2</v>
      </c>
      <c r="G20" s="4">
        <v>0.77</v>
      </c>
      <c r="H20" s="4">
        <v>1.86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0.39</v>
      </c>
      <c r="F21" s="4">
        <v>1.2</v>
      </c>
      <c r="G21" s="4">
        <v>0.77</v>
      </c>
      <c r="H21" s="4">
        <v>1.86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0.39</v>
      </c>
      <c r="F22" s="4">
        <v>1.2</v>
      </c>
      <c r="G22" s="4">
        <v>0.77</v>
      </c>
      <c r="H22" s="4">
        <v>1.86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0.39</v>
      </c>
      <c r="F23" s="4">
        <v>1.2</v>
      </c>
      <c r="G23" s="4">
        <v>0.77</v>
      </c>
      <c r="H23" s="4">
        <v>1.86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0.39</v>
      </c>
      <c r="F24" s="4">
        <v>1.22</v>
      </c>
      <c r="G24" s="4">
        <v>0.79</v>
      </c>
      <c r="H24" s="4">
        <v>1.89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0.4</v>
      </c>
      <c r="F25" s="4">
        <v>1.24</v>
      </c>
      <c r="G25" s="4">
        <v>0.8</v>
      </c>
      <c r="H25" s="4">
        <v>1.92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0.4</v>
      </c>
      <c r="F26" s="4">
        <v>1.26</v>
      </c>
      <c r="G26" s="4">
        <v>0.81</v>
      </c>
      <c r="H26" s="4">
        <v>1.95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0.41</v>
      </c>
      <c r="F27" s="4">
        <v>1.28</v>
      </c>
      <c r="G27" s="4">
        <v>0.82</v>
      </c>
      <c r="H27" s="4">
        <v>1.97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0.42</v>
      </c>
      <c r="F28" s="4">
        <v>1.29</v>
      </c>
      <c r="G28" s="4">
        <v>0.83</v>
      </c>
      <c r="H28" s="4">
        <v>2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0.42</v>
      </c>
      <c r="F29" s="4">
        <v>1.31</v>
      </c>
      <c r="G29" s="4">
        <v>0.84</v>
      </c>
      <c r="H29" s="4">
        <v>2.0299999999999998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0.43</v>
      </c>
      <c r="F30" s="4">
        <v>1.33</v>
      </c>
      <c r="G30" s="4">
        <v>0.85</v>
      </c>
      <c r="H30" s="4">
        <v>2.06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0.43</v>
      </c>
      <c r="F31" s="4">
        <v>1.35</v>
      </c>
      <c r="G31" s="4">
        <v>0.86</v>
      </c>
      <c r="H31" s="4">
        <v>2.08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0.44</v>
      </c>
      <c r="F32" s="4">
        <v>1.36</v>
      </c>
      <c r="G32" s="4">
        <v>0.88</v>
      </c>
      <c r="H32" s="4">
        <v>2.11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0.44</v>
      </c>
      <c r="F33" s="4">
        <v>1.38</v>
      </c>
      <c r="G33" s="4">
        <v>0.89</v>
      </c>
      <c r="H33" s="4">
        <v>2.14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0.45</v>
      </c>
      <c r="F34" s="4">
        <v>1.41</v>
      </c>
      <c r="G34" s="4">
        <v>0.91</v>
      </c>
      <c r="H34" s="4">
        <v>2.19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0.46</v>
      </c>
      <c r="F35" s="4">
        <v>1.45</v>
      </c>
      <c r="G35" s="4">
        <v>0.93</v>
      </c>
      <c r="H35" s="4">
        <v>2.2400000000000002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0.47</v>
      </c>
      <c r="F36" s="4">
        <v>1.48</v>
      </c>
      <c r="G36" s="4">
        <v>0.95</v>
      </c>
      <c r="H36" s="4">
        <v>2.29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0.48</v>
      </c>
      <c r="F37" s="4">
        <v>1.51</v>
      </c>
      <c r="G37" s="4">
        <v>0.97</v>
      </c>
      <c r="H37" s="4">
        <v>2.34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0.5</v>
      </c>
      <c r="F38" s="4">
        <v>1.54</v>
      </c>
      <c r="G38" s="4">
        <v>0.99</v>
      </c>
      <c r="H38" s="4">
        <v>2.39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0.51</v>
      </c>
      <c r="F39" s="4">
        <v>1.57</v>
      </c>
      <c r="G39" s="4">
        <v>1.01</v>
      </c>
      <c r="H39" s="4">
        <v>2.44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0.52</v>
      </c>
      <c r="F40" s="4">
        <v>1.61</v>
      </c>
      <c r="G40" s="4">
        <v>1.03</v>
      </c>
      <c r="H40" s="4">
        <v>2.48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0.53</v>
      </c>
      <c r="F41" s="4">
        <v>1.64</v>
      </c>
      <c r="G41" s="4">
        <v>1.05</v>
      </c>
      <c r="H41" s="4">
        <v>2.5299999999999998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0.54</v>
      </c>
      <c r="F42" s="4">
        <v>1.67</v>
      </c>
      <c r="G42" s="4">
        <v>1.07</v>
      </c>
      <c r="H42" s="4">
        <v>2.58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0.55000000000000004</v>
      </c>
      <c r="F43" s="4">
        <v>1.7</v>
      </c>
      <c r="G43" s="4">
        <v>1.0900000000000001</v>
      </c>
      <c r="H43" s="4">
        <v>2.63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0.55000000000000004</v>
      </c>
      <c r="F44" s="4">
        <v>1.71</v>
      </c>
      <c r="G44" s="4">
        <v>1.1000000000000001</v>
      </c>
      <c r="H44" s="4">
        <v>2.65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0.56000000000000005</v>
      </c>
      <c r="F45" s="4">
        <v>1.73</v>
      </c>
      <c r="G45" s="4">
        <v>1.1100000000000001</v>
      </c>
      <c r="H45" s="4">
        <v>2.67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0.56000000000000005</v>
      </c>
      <c r="F46" s="4">
        <v>1.74</v>
      </c>
      <c r="G46" s="4">
        <v>1.1200000000000001</v>
      </c>
      <c r="H46" s="4">
        <v>2.69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0.56000000000000005</v>
      </c>
      <c r="F47" s="4">
        <v>1.75</v>
      </c>
      <c r="G47" s="4">
        <v>1.1299999999999999</v>
      </c>
      <c r="H47" s="4">
        <v>2.72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0.56999999999999995</v>
      </c>
      <c r="F48" s="4">
        <v>1.77</v>
      </c>
      <c r="G48" s="4">
        <v>1.1399999999999999</v>
      </c>
      <c r="H48" s="4">
        <v>2.74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0.56999999999999995</v>
      </c>
      <c r="F49" s="4">
        <v>1.78</v>
      </c>
      <c r="G49" s="4">
        <v>1.1399999999999999</v>
      </c>
      <c r="H49" s="4">
        <v>2.76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0.57999999999999996</v>
      </c>
      <c r="F50" s="4">
        <v>1.79</v>
      </c>
      <c r="G50" s="4">
        <v>1.1499999999999999</v>
      </c>
      <c r="H50" s="4">
        <v>2.78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0.57999999999999996</v>
      </c>
      <c r="F51" s="4">
        <v>1.81</v>
      </c>
      <c r="G51" s="4">
        <v>1.1599999999999999</v>
      </c>
      <c r="H51" s="4">
        <v>2.8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0.59</v>
      </c>
      <c r="F52" s="4">
        <v>1.82</v>
      </c>
      <c r="G52" s="4">
        <v>1.17</v>
      </c>
      <c r="H52" s="4">
        <v>2.82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0.59</v>
      </c>
      <c r="F53" s="4">
        <v>1.83</v>
      </c>
      <c r="G53" s="4">
        <v>1.18</v>
      </c>
      <c r="H53" s="4">
        <v>2.84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0.6</v>
      </c>
      <c r="F54" s="4">
        <v>1.88</v>
      </c>
      <c r="G54" s="4">
        <v>1.2</v>
      </c>
      <c r="H54" s="4">
        <v>2.9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0.62</v>
      </c>
      <c r="F55" s="4">
        <v>1.92</v>
      </c>
      <c r="G55" s="4">
        <v>1.23</v>
      </c>
      <c r="H55" s="4">
        <v>2.97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0.63</v>
      </c>
      <c r="F56" s="4">
        <v>1.96</v>
      </c>
      <c r="G56" s="4">
        <v>1.26</v>
      </c>
      <c r="H56" s="4">
        <v>3.03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0.64</v>
      </c>
      <c r="F57" s="4">
        <v>2</v>
      </c>
      <c r="G57" s="4">
        <v>1.28</v>
      </c>
      <c r="H57" s="4">
        <v>3.09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0.66</v>
      </c>
      <c r="F58" s="4">
        <v>2.04</v>
      </c>
      <c r="G58" s="4">
        <v>1.31</v>
      </c>
      <c r="H58" s="4">
        <v>3.16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0.67</v>
      </c>
      <c r="F59" s="4">
        <v>2.08</v>
      </c>
      <c r="G59" s="4">
        <v>1.34</v>
      </c>
      <c r="H59" s="4">
        <v>3.22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0.68</v>
      </c>
      <c r="F60" s="4">
        <v>2.12</v>
      </c>
      <c r="G60" s="4">
        <v>1.36</v>
      </c>
      <c r="H60" s="4">
        <v>3.28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0.7</v>
      </c>
      <c r="F61" s="4">
        <v>2.1800000000000002</v>
      </c>
      <c r="G61" s="4">
        <v>1.4</v>
      </c>
      <c r="H61" s="4">
        <v>3.37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0.7</v>
      </c>
      <c r="F62" s="4">
        <v>2.1800000000000002</v>
      </c>
      <c r="G62" s="4">
        <v>1.4</v>
      </c>
      <c r="H62" s="4">
        <v>3.37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0.7</v>
      </c>
      <c r="F63" s="4">
        <v>2.1800000000000002</v>
      </c>
      <c r="G63" s="4">
        <v>1.4</v>
      </c>
      <c r="H63" s="4">
        <v>3.37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0.7</v>
      </c>
      <c r="F64" s="4">
        <v>2.1800000000000002</v>
      </c>
      <c r="G64" s="4">
        <v>1.4</v>
      </c>
      <c r="H64" s="4">
        <v>3.37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0.7</v>
      </c>
      <c r="F65" s="4">
        <v>2.1800000000000002</v>
      </c>
      <c r="G65" s="4">
        <v>1.4</v>
      </c>
      <c r="H65" s="4">
        <v>3.37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0.7</v>
      </c>
      <c r="F66" s="4">
        <v>2.1800000000000002</v>
      </c>
      <c r="G66" s="4">
        <v>1.4</v>
      </c>
      <c r="H66" s="4">
        <v>3.37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0.7</v>
      </c>
      <c r="F67" s="4">
        <v>2.1800000000000002</v>
      </c>
      <c r="G67" s="4">
        <v>1.4</v>
      </c>
      <c r="H67" s="4">
        <v>3.37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0.7</v>
      </c>
      <c r="F68" s="4">
        <v>2.1800000000000002</v>
      </c>
      <c r="G68" s="4">
        <v>1.4</v>
      </c>
      <c r="H68" s="4">
        <v>3.37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0.7</v>
      </c>
      <c r="F69" s="4">
        <v>2.1800000000000002</v>
      </c>
      <c r="G69" s="4">
        <v>1.4</v>
      </c>
      <c r="H69" s="4">
        <v>3.37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0.7</v>
      </c>
      <c r="F70" s="4">
        <v>2.1800000000000002</v>
      </c>
      <c r="G70" s="4">
        <v>1.4</v>
      </c>
      <c r="H70" s="4">
        <v>3.37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0.7</v>
      </c>
      <c r="F71" s="4">
        <v>2.1800000000000002</v>
      </c>
      <c r="G71" s="4">
        <v>1.4</v>
      </c>
      <c r="H71" s="4">
        <v>3.37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0.7</v>
      </c>
      <c r="F72" s="4">
        <v>2.1800000000000002</v>
      </c>
      <c r="G72" s="4">
        <v>1.4</v>
      </c>
      <c r="H72" s="4">
        <v>3.37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0.7</v>
      </c>
      <c r="F73" s="4">
        <v>2.1800000000000002</v>
      </c>
      <c r="G73" s="4">
        <v>1.4</v>
      </c>
      <c r="H73" s="4">
        <v>3.37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0.7</v>
      </c>
      <c r="F74" s="4">
        <v>2.1800000000000002</v>
      </c>
      <c r="G74" s="4">
        <v>1.4</v>
      </c>
      <c r="H74" s="4">
        <v>3.37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0.7</v>
      </c>
      <c r="F75" s="4">
        <v>2.1800000000000002</v>
      </c>
      <c r="G75" s="4">
        <v>1.4</v>
      </c>
      <c r="H75" s="4">
        <v>3.37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0.7</v>
      </c>
      <c r="F76" s="4">
        <v>2.1800000000000002</v>
      </c>
      <c r="G76" s="4">
        <v>1.4</v>
      </c>
      <c r="H76" s="4">
        <v>3.37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0.7</v>
      </c>
      <c r="F77" s="4">
        <v>2.1800000000000002</v>
      </c>
      <c r="G77" s="4">
        <v>1.4</v>
      </c>
      <c r="H77" s="4">
        <v>3.37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0.7</v>
      </c>
      <c r="F78" s="4">
        <v>2.1800000000000002</v>
      </c>
      <c r="G78" s="4">
        <v>1.4</v>
      </c>
      <c r="H78" s="4">
        <v>3.37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0.7</v>
      </c>
      <c r="F79" s="4">
        <v>2.1800000000000002</v>
      </c>
      <c r="G79" s="4">
        <v>1.4</v>
      </c>
      <c r="H79" s="4">
        <v>3.37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0.7</v>
      </c>
      <c r="F80" s="4">
        <v>2.1800000000000002</v>
      </c>
      <c r="G80" s="4">
        <v>1.4</v>
      </c>
      <c r="H80" s="4">
        <v>3.37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0.7</v>
      </c>
      <c r="F81" s="4">
        <v>2.1800000000000002</v>
      </c>
      <c r="G81" s="4">
        <v>1.4</v>
      </c>
      <c r="H81" s="4">
        <v>3.37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0.7</v>
      </c>
      <c r="F82" s="4">
        <v>2.1800000000000002</v>
      </c>
      <c r="G82" s="4">
        <v>1.4</v>
      </c>
      <c r="H82" s="4">
        <v>3.37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0.7</v>
      </c>
      <c r="F83" s="4">
        <v>2.1800000000000002</v>
      </c>
      <c r="G83" s="4">
        <v>1.4</v>
      </c>
      <c r="H83" s="4">
        <v>3.37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0.7</v>
      </c>
      <c r="F84" s="4">
        <v>2.1800000000000002</v>
      </c>
      <c r="G84" s="4">
        <v>1.4</v>
      </c>
      <c r="H84" s="4">
        <v>3.37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0.7</v>
      </c>
      <c r="F85" s="4">
        <v>2.1800000000000002</v>
      </c>
      <c r="G85" s="4">
        <v>1.4</v>
      </c>
      <c r="H85" s="4">
        <v>3.37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0.7</v>
      </c>
      <c r="F86" s="4">
        <v>2.1800000000000002</v>
      </c>
      <c r="G86" s="4">
        <v>1.4</v>
      </c>
      <c r="H86" s="4">
        <v>3.37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0.7</v>
      </c>
      <c r="F87" s="4">
        <v>2.1800000000000002</v>
      </c>
      <c r="G87" s="4">
        <v>1.4</v>
      </c>
      <c r="H87" s="4">
        <v>3.37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5196D-9352-4A4B-86C7-23F01CEA8870}">
  <sheetPr codeName="Sheet131">
    <tabColor theme="9" tint="-0.49998474074526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20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129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>
        <v>150</v>
      </c>
      <c r="F13" s="1">
        <v>150</v>
      </c>
      <c r="G13" s="1">
        <v>150</v>
      </c>
      <c r="H13" s="1">
        <v>150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25.83</v>
      </c>
      <c r="F16" s="4">
        <v>65.849999999999994</v>
      </c>
      <c r="G16" s="4">
        <v>51.66</v>
      </c>
      <c r="H16" s="4">
        <v>105</v>
      </c>
      <c r="I16" s="4"/>
    </row>
    <row r="17" spans="3:9">
      <c r="C17" s="1">
        <v>19</v>
      </c>
      <c r="D17" s="1"/>
      <c r="E17" s="4">
        <v>25.83</v>
      </c>
      <c r="F17" s="4">
        <v>65.849999999999994</v>
      </c>
      <c r="G17" s="4">
        <v>51.66</v>
      </c>
      <c r="H17" s="4">
        <v>105</v>
      </c>
      <c r="I17" s="4"/>
    </row>
    <row r="18" spans="3:9">
      <c r="C18" s="1">
        <v>20</v>
      </c>
      <c r="D18" s="1"/>
      <c r="E18" s="4">
        <v>25.83</v>
      </c>
      <c r="F18" s="4">
        <v>65.849999999999994</v>
      </c>
      <c r="G18" s="4">
        <v>51.66</v>
      </c>
      <c r="H18" s="4">
        <v>105</v>
      </c>
      <c r="I18" s="4"/>
    </row>
    <row r="19" spans="3:9">
      <c r="C19" s="1">
        <v>21</v>
      </c>
      <c r="D19" s="1"/>
      <c r="E19" s="4">
        <v>25.83</v>
      </c>
      <c r="F19" s="4">
        <v>65.849999999999994</v>
      </c>
      <c r="G19" s="4">
        <v>51.66</v>
      </c>
      <c r="H19" s="4">
        <v>105</v>
      </c>
      <c r="I19" s="4"/>
    </row>
    <row r="20" spans="3:9">
      <c r="C20" s="1">
        <v>22</v>
      </c>
      <c r="D20" s="1"/>
      <c r="E20" s="4">
        <v>25.83</v>
      </c>
      <c r="F20" s="4">
        <v>65.849999999999994</v>
      </c>
      <c r="G20" s="4">
        <v>51.66</v>
      </c>
      <c r="H20" s="4">
        <v>105</v>
      </c>
      <c r="I20" s="4"/>
    </row>
    <row r="21" spans="3:9">
      <c r="C21" s="1">
        <v>23</v>
      </c>
      <c r="D21" s="1"/>
      <c r="E21" s="4">
        <v>25.83</v>
      </c>
      <c r="F21" s="4">
        <v>65.849999999999994</v>
      </c>
      <c r="G21" s="4">
        <v>51.66</v>
      </c>
      <c r="H21" s="4">
        <v>105</v>
      </c>
      <c r="I21" s="4"/>
    </row>
    <row r="22" spans="3:9">
      <c r="C22" s="1">
        <v>24</v>
      </c>
      <c r="D22" s="1"/>
      <c r="E22" s="4">
        <v>25.83</v>
      </c>
      <c r="F22" s="4">
        <v>65.849999999999994</v>
      </c>
      <c r="G22" s="4">
        <v>51.66</v>
      </c>
      <c r="H22" s="4">
        <v>105</v>
      </c>
      <c r="I22" s="4"/>
    </row>
    <row r="23" spans="3:9">
      <c r="C23" s="1">
        <v>25</v>
      </c>
      <c r="D23" s="1"/>
      <c r="E23" s="4">
        <v>25.83</v>
      </c>
      <c r="F23" s="4">
        <v>65.849999999999994</v>
      </c>
      <c r="G23" s="4">
        <v>51.66</v>
      </c>
      <c r="H23" s="4">
        <v>105</v>
      </c>
      <c r="I23" s="4"/>
    </row>
    <row r="24" spans="3:9">
      <c r="C24" s="1">
        <v>26</v>
      </c>
      <c r="D24" s="1"/>
      <c r="E24" s="4">
        <v>25.83</v>
      </c>
      <c r="F24" s="4">
        <v>65.849999999999994</v>
      </c>
      <c r="G24" s="4">
        <v>51.66</v>
      </c>
      <c r="H24" s="4">
        <v>105</v>
      </c>
      <c r="I24" s="4"/>
    </row>
    <row r="25" spans="3:9">
      <c r="C25" s="1">
        <v>27</v>
      </c>
      <c r="D25" s="1"/>
      <c r="E25" s="4">
        <v>25.83</v>
      </c>
      <c r="F25" s="4">
        <v>65.849999999999994</v>
      </c>
      <c r="G25" s="4">
        <v>51.66</v>
      </c>
      <c r="H25" s="4">
        <v>105</v>
      </c>
      <c r="I25" s="4"/>
    </row>
    <row r="26" spans="3:9">
      <c r="C26" s="1">
        <v>28</v>
      </c>
      <c r="D26" s="1"/>
      <c r="E26" s="4">
        <v>25.83</v>
      </c>
      <c r="F26" s="4">
        <v>65.849999999999994</v>
      </c>
      <c r="G26" s="4">
        <v>51.66</v>
      </c>
      <c r="H26" s="4">
        <v>105</v>
      </c>
      <c r="I26" s="4"/>
    </row>
    <row r="27" spans="3:9">
      <c r="C27" s="1">
        <v>29</v>
      </c>
      <c r="D27" s="1"/>
      <c r="E27" s="4">
        <v>25.83</v>
      </c>
      <c r="F27" s="4">
        <v>65.849999999999994</v>
      </c>
      <c r="G27" s="4">
        <v>51.66</v>
      </c>
      <c r="H27" s="4">
        <v>105</v>
      </c>
      <c r="I27" s="4"/>
    </row>
    <row r="28" spans="3:9">
      <c r="C28" s="1">
        <v>30</v>
      </c>
      <c r="D28" s="1"/>
      <c r="E28" s="4">
        <v>25.83</v>
      </c>
      <c r="F28" s="4">
        <v>65.849999999999994</v>
      </c>
      <c r="G28" s="4">
        <v>51.66</v>
      </c>
      <c r="H28" s="4">
        <v>105</v>
      </c>
      <c r="I28" s="4"/>
    </row>
    <row r="29" spans="3:9">
      <c r="C29" s="1">
        <v>31</v>
      </c>
      <c r="D29" s="1"/>
      <c r="E29" s="4">
        <v>25.83</v>
      </c>
      <c r="F29" s="4">
        <v>65.849999999999994</v>
      </c>
      <c r="G29" s="4">
        <v>51.66</v>
      </c>
      <c r="H29" s="4">
        <v>105</v>
      </c>
      <c r="I29" s="4"/>
    </row>
    <row r="30" spans="3:9">
      <c r="C30" s="1">
        <v>32</v>
      </c>
      <c r="D30" s="1"/>
      <c r="E30" s="4">
        <v>25.83</v>
      </c>
      <c r="F30" s="4">
        <v>65.849999999999994</v>
      </c>
      <c r="G30" s="4">
        <v>51.66</v>
      </c>
      <c r="H30" s="4">
        <v>105</v>
      </c>
      <c r="I30" s="4"/>
    </row>
    <row r="31" spans="3:9">
      <c r="C31" s="1">
        <v>33</v>
      </c>
      <c r="D31" s="1"/>
      <c r="E31" s="4">
        <v>25.83</v>
      </c>
      <c r="F31" s="4">
        <v>65.849999999999994</v>
      </c>
      <c r="G31" s="4">
        <v>51.66</v>
      </c>
      <c r="H31" s="4">
        <v>105</v>
      </c>
      <c r="I31" s="4"/>
    </row>
    <row r="32" spans="3:9">
      <c r="C32" s="1">
        <v>34</v>
      </c>
      <c r="D32" s="1"/>
      <c r="E32" s="4">
        <v>25.83</v>
      </c>
      <c r="F32" s="4">
        <v>65.849999999999994</v>
      </c>
      <c r="G32" s="4">
        <v>51.66</v>
      </c>
      <c r="H32" s="4">
        <v>105</v>
      </c>
      <c r="I32" s="4"/>
    </row>
    <row r="33" spans="3:9">
      <c r="C33" s="1">
        <v>35</v>
      </c>
      <c r="D33" s="1"/>
      <c r="E33" s="4">
        <v>25.83</v>
      </c>
      <c r="F33" s="4">
        <v>65.849999999999994</v>
      </c>
      <c r="G33" s="4">
        <v>51.66</v>
      </c>
      <c r="H33" s="4">
        <v>105</v>
      </c>
      <c r="I33" s="4"/>
    </row>
    <row r="34" spans="3:9">
      <c r="C34" s="1">
        <v>36</v>
      </c>
      <c r="D34" s="1"/>
      <c r="E34" s="4">
        <v>25.83</v>
      </c>
      <c r="F34" s="4">
        <v>65.849999999999994</v>
      </c>
      <c r="G34" s="4">
        <v>51.66</v>
      </c>
      <c r="H34" s="4">
        <v>105</v>
      </c>
      <c r="I34" s="4"/>
    </row>
    <row r="35" spans="3:9">
      <c r="C35" s="1">
        <v>37</v>
      </c>
      <c r="D35" s="1"/>
      <c r="E35" s="4">
        <v>25.83</v>
      </c>
      <c r="F35" s="4">
        <v>65.849999999999994</v>
      </c>
      <c r="G35" s="4">
        <v>51.66</v>
      </c>
      <c r="H35" s="4">
        <v>105</v>
      </c>
      <c r="I35" s="4"/>
    </row>
    <row r="36" spans="3:9">
      <c r="C36" s="1">
        <v>38</v>
      </c>
      <c r="D36" s="1"/>
      <c r="E36" s="4">
        <v>25.83</v>
      </c>
      <c r="F36" s="4">
        <v>65.849999999999994</v>
      </c>
      <c r="G36" s="4">
        <v>51.66</v>
      </c>
      <c r="H36" s="4">
        <v>105</v>
      </c>
      <c r="I36" s="4"/>
    </row>
    <row r="37" spans="3:9">
      <c r="C37" s="1">
        <v>39</v>
      </c>
      <c r="D37" s="1"/>
      <c r="E37" s="4">
        <v>25.83</v>
      </c>
      <c r="F37" s="4">
        <v>65.849999999999994</v>
      </c>
      <c r="G37" s="4">
        <v>51.66</v>
      </c>
      <c r="H37" s="4">
        <v>105</v>
      </c>
      <c r="I37" s="4"/>
    </row>
    <row r="38" spans="3:9">
      <c r="C38" s="1">
        <v>40</v>
      </c>
      <c r="D38" s="1"/>
      <c r="E38" s="4">
        <v>25.83</v>
      </c>
      <c r="F38" s="4">
        <v>65.849999999999994</v>
      </c>
      <c r="G38" s="4">
        <v>51.66</v>
      </c>
      <c r="H38" s="4">
        <v>105</v>
      </c>
      <c r="I38" s="4"/>
    </row>
    <row r="39" spans="3:9">
      <c r="C39" s="1">
        <v>41</v>
      </c>
      <c r="D39" s="1"/>
      <c r="E39" s="4">
        <v>25.83</v>
      </c>
      <c r="F39" s="4">
        <v>65.849999999999994</v>
      </c>
      <c r="G39" s="4">
        <v>51.66</v>
      </c>
      <c r="H39" s="4">
        <v>105</v>
      </c>
      <c r="I39" s="4"/>
    </row>
    <row r="40" spans="3:9">
      <c r="C40" s="1">
        <v>42</v>
      </c>
      <c r="D40" s="1"/>
      <c r="E40" s="4">
        <v>25.83</v>
      </c>
      <c r="F40" s="4">
        <v>65.849999999999994</v>
      </c>
      <c r="G40" s="4">
        <v>51.66</v>
      </c>
      <c r="H40" s="4">
        <v>105</v>
      </c>
      <c r="I40" s="4"/>
    </row>
    <row r="41" spans="3:9">
      <c r="C41" s="1">
        <v>43</v>
      </c>
      <c r="D41" s="1"/>
      <c r="E41" s="4">
        <v>25.83</v>
      </c>
      <c r="F41" s="4">
        <v>65.849999999999994</v>
      </c>
      <c r="G41" s="4">
        <v>51.66</v>
      </c>
      <c r="H41" s="4">
        <v>105</v>
      </c>
      <c r="I41" s="4"/>
    </row>
    <row r="42" spans="3:9">
      <c r="C42" s="1">
        <v>44</v>
      </c>
      <c r="D42" s="1"/>
      <c r="E42" s="4">
        <v>25.83</v>
      </c>
      <c r="F42" s="4">
        <v>65.849999999999994</v>
      </c>
      <c r="G42" s="4">
        <v>51.66</v>
      </c>
      <c r="H42" s="4">
        <v>105</v>
      </c>
      <c r="I42" s="4"/>
    </row>
    <row r="43" spans="3:9">
      <c r="C43" s="1">
        <v>45</v>
      </c>
      <c r="D43" s="1"/>
      <c r="E43" s="4">
        <v>25.83</v>
      </c>
      <c r="F43" s="4">
        <v>65.849999999999994</v>
      </c>
      <c r="G43" s="4">
        <v>51.66</v>
      </c>
      <c r="H43" s="4">
        <v>105</v>
      </c>
      <c r="I43" s="4"/>
    </row>
    <row r="44" spans="3:9">
      <c r="C44" s="1">
        <v>46</v>
      </c>
      <c r="D44" s="1"/>
      <c r="E44" s="4">
        <v>25.83</v>
      </c>
      <c r="F44" s="4">
        <v>65.849999999999994</v>
      </c>
      <c r="G44" s="4">
        <v>51.66</v>
      </c>
      <c r="H44" s="4">
        <v>105</v>
      </c>
      <c r="I44" s="4"/>
    </row>
    <row r="45" spans="3:9">
      <c r="C45" s="1">
        <v>47</v>
      </c>
      <c r="D45" s="1"/>
      <c r="E45" s="4">
        <v>25.83</v>
      </c>
      <c r="F45" s="4">
        <v>65.849999999999994</v>
      </c>
      <c r="G45" s="4">
        <v>51.66</v>
      </c>
      <c r="H45" s="4">
        <v>105</v>
      </c>
      <c r="I45" s="4"/>
    </row>
    <row r="46" spans="3:9">
      <c r="C46" s="1">
        <v>48</v>
      </c>
      <c r="D46" s="1"/>
      <c r="E46" s="4">
        <v>25.83</v>
      </c>
      <c r="F46" s="4">
        <v>65.849999999999994</v>
      </c>
      <c r="G46" s="4">
        <v>51.66</v>
      </c>
      <c r="H46" s="4">
        <v>105</v>
      </c>
      <c r="I46" s="4"/>
    </row>
    <row r="47" spans="3:9">
      <c r="C47" s="1">
        <v>49</v>
      </c>
      <c r="D47" s="1"/>
      <c r="E47" s="4">
        <v>25.83</v>
      </c>
      <c r="F47" s="4">
        <v>65.849999999999994</v>
      </c>
      <c r="G47" s="4">
        <v>51.66</v>
      </c>
      <c r="H47" s="4">
        <v>105</v>
      </c>
      <c r="I47" s="4"/>
    </row>
    <row r="48" spans="3:9">
      <c r="C48" s="1">
        <v>50</v>
      </c>
      <c r="D48" s="1"/>
      <c r="E48" s="4">
        <v>25.83</v>
      </c>
      <c r="F48" s="4">
        <v>65.849999999999994</v>
      </c>
      <c r="G48" s="4">
        <v>51.66</v>
      </c>
      <c r="H48" s="4">
        <v>105</v>
      </c>
      <c r="I48" s="4"/>
    </row>
    <row r="49" spans="3:9">
      <c r="C49" s="1">
        <v>51</v>
      </c>
      <c r="D49" s="1"/>
      <c r="E49" s="4">
        <v>25.83</v>
      </c>
      <c r="F49" s="4">
        <v>65.849999999999994</v>
      </c>
      <c r="G49" s="4">
        <v>51.66</v>
      </c>
      <c r="H49" s="4">
        <v>105</v>
      </c>
      <c r="I49" s="4"/>
    </row>
    <row r="50" spans="3:9">
      <c r="C50" s="1">
        <v>52</v>
      </c>
      <c r="D50" s="1"/>
      <c r="E50" s="4">
        <v>25.83</v>
      </c>
      <c r="F50" s="4">
        <v>65.849999999999994</v>
      </c>
      <c r="G50" s="4">
        <v>51.66</v>
      </c>
      <c r="H50" s="4">
        <v>105</v>
      </c>
      <c r="I50" s="4"/>
    </row>
    <row r="51" spans="3:9">
      <c r="C51" s="1">
        <v>53</v>
      </c>
      <c r="D51" s="1"/>
      <c r="E51" s="4">
        <v>25.83</v>
      </c>
      <c r="F51" s="4">
        <v>65.849999999999994</v>
      </c>
      <c r="G51" s="4">
        <v>51.66</v>
      </c>
      <c r="H51" s="4">
        <v>105</v>
      </c>
      <c r="I51" s="4"/>
    </row>
    <row r="52" spans="3:9">
      <c r="C52" s="1">
        <v>54</v>
      </c>
      <c r="D52" s="1"/>
      <c r="E52" s="4">
        <v>25.83</v>
      </c>
      <c r="F52" s="4">
        <v>65.849999999999994</v>
      </c>
      <c r="G52" s="4">
        <v>51.66</v>
      </c>
      <c r="H52" s="4">
        <v>105</v>
      </c>
      <c r="I52" s="4"/>
    </row>
    <row r="53" spans="3:9">
      <c r="C53" s="1">
        <v>55</v>
      </c>
      <c r="D53" s="1"/>
      <c r="E53" s="4">
        <v>25.83</v>
      </c>
      <c r="F53" s="4">
        <v>65.849999999999994</v>
      </c>
      <c r="G53" s="4">
        <v>51.66</v>
      </c>
      <c r="H53" s="4">
        <v>105</v>
      </c>
      <c r="I53" s="4"/>
    </row>
    <row r="54" spans="3:9">
      <c r="C54" s="1">
        <v>56</v>
      </c>
      <c r="D54" s="1"/>
      <c r="E54" s="4">
        <v>25.83</v>
      </c>
      <c r="F54" s="4">
        <v>65.849999999999994</v>
      </c>
      <c r="G54" s="4">
        <v>51.66</v>
      </c>
      <c r="H54" s="4">
        <v>105</v>
      </c>
      <c r="I54" s="4"/>
    </row>
    <row r="55" spans="3:9">
      <c r="C55" s="1">
        <v>57</v>
      </c>
      <c r="D55" s="1"/>
      <c r="E55" s="4">
        <v>25.83</v>
      </c>
      <c r="F55" s="4">
        <v>65.849999999999994</v>
      </c>
      <c r="G55" s="4">
        <v>51.66</v>
      </c>
      <c r="H55" s="4">
        <v>105</v>
      </c>
      <c r="I55" s="4"/>
    </row>
    <row r="56" spans="3:9">
      <c r="C56" s="1">
        <v>58</v>
      </c>
      <c r="D56" s="1"/>
      <c r="E56" s="4">
        <v>25.83</v>
      </c>
      <c r="F56" s="4">
        <v>65.849999999999994</v>
      </c>
      <c r="G56" s="4">
        <v>51.66</v>
      </c>
      <c r="H56" s="4">
        <v>105</v>
      </c>
      <c r="I56" s="4"/>
    </row>
    <row r="57" spans="3:9">
      <c r="C57" s="1">
        <v>59</v>
      </c>
      <c r="D57" s="1"/>
      <c r="E57" s="4">
        <v>25.83</v>
      </c>
      <c r="F57" s="4">
        <v>65.849999999999994</v>
      </c>
      <c r="G57" s="4">
        <v>51.66</v>
      </c>
      <c r="H57" s="4">
        <v>105</v>
      </c>
      <c r="I57" s="4"/>
    </row>
    <row r="58" spans="3:9">
      <c r="C58" s="1">
        <v>60</v>
      </c>
      <c r="D58" s="1"/>
      <c r="E58" s="4">
        <v>25.83</v>
      </c>
      <c r="F58" s="4">
        <v>65.849999999999994</v>
      </c>
      <c r="G58" s="4">
        <v>51.66</v>
      </c>
      <c r="H58" s="4">
        <v>105</v>
      </c>
      <c r="I58" s="4"/>
    </row>
    <row r="59" spans="3:9">
      <c r="C59" s="1">
        <v>61</v>
      </c>
      <c r="D59" s="1"/>
      <c r="E59" s="4">
        <v>26.67</v>
      </c>
      <c r="F59" s="4">
        <v>66.69</v>
      </c>
      <c r="G59" s="4">
        <v>53.34</v>
      </c>
      <c r="H59" s="4">
        <v>106.68</v>
      </c>
      <c r="I59" s="4"/>
    </row>
    <row r="60" spans="3:9">
      <c r="C60" s="1">
        <v>62</v>
      </c>
      <c r="D60" s="1"/>
      <c r="E60" s="4">
        <v>26.67</v>
      </c>
      <c r="F60" s="4">
        <v>66.69</v>
      </c>
      <c r="G60" s="4">
        <v>53.34</v>
      </c>
      <c r="H60" s="4">
        <v>106.68</v>
      </c>
      <c r="I60" s="4"/>
    </row>
    <row r="61" spans="3:9">
      <c r="C61" s="1">
        <v>63</v>
      </c>
      <c r="D61" s="1"/>
      <c r="E61" s="4">
        <v>28.32</v>
      </c>
      <c r="F61" s="4">
        <v>68.34</v>
      </c>
      <c r="G61" s="4">
        <v>56.64</v>
      </c>
      <c r="H61" s="4">
        <v>109.98</v>
      </c>
      <c r="I61" s="4"/>
    </row>
    <row r="62" spans="3:9">
      <c r="C62" s="1">
        <v>64</v>
      </c>
      <c r="D62" s="1"/>
      <c r="E62" s="4">
        <v>29.16</v>
      </c>
      <c r="F62" s="4">
        <v>69.180000000000007</v>
      </c>
      <c r="G62" s="4">
        <v>58.32</v>
      </c>
      <c r="H62" s="4">
        <v>111.66</v>
      </c>
      <c r="I62" s="4"/>
    </row>
    <row r="63" spans="3:9">
      <c r="C63" s="1">
        <v>65</v>
      </c>
      <c r="D63" s="1"/>
      <c r="E63" s="4">
        <v>30.84</v>
      </c>
      <c r="F63" s="4">
        <v>70.86</v>
      </c>
      <c r="G63" s="4">
        <v>61.68</v>
      </c>
      <c r="H63" s="4">
        <v>115.02</v>
      </c>
      <c r="I63" s="4"/>
    </row>
    <row r="64" spans="3:9">
      <c r="C64" s="1">
        <v>66</v>
      </c>
      <c r="D64" s="1"/>
      <c r="E64" s="4">
        <v>31.68</v>
      </c>
      <c r="F64" s="4">
        <v>71.7</v>
      </c>
      <c r="G64" s="4">
        <v>63.36</v>
      </c>
      <c r="H64" s="4">
        <v>116.7</v>
      </c>
      <c r="I64" s="4"/>
    </row>
    <row r="65" spans="3:9">
      <c r="C65" s="1">
        <v>67</v>
      </c>
      <c r="D65" s="1"/>
      <c r="E65" s="4">
        <v>33.33</v>
      </c>
      <c r="F65" s="4">
        <v>73.349999999999994</v>
      </c>
      <c r="G65" s="4">
        <v>66.66</v>
      </c>
      <c r="H65" s="4">
        <v>120</v>
      </c>
      <c r="I65" s="4"/>
    </row>
    <row r="66" spans="3:9">
      <c r="C66" s="1">
        <v>68</v>
      </c>
      <c r="D66" s="1"/>
      <c r="E66" s="4">
        <v>34.17</v>
      </c>
      <c r="F66" s="4">
        <v>74.19</v>
      </c>
      <c r="G66" s="4">
        <v>68.34</v>
      </c>
      <c r="H66" s="4">
        <v>121.68</v>
      </c>
      <c r="I66" s="4"/>
    </row>
    <row r="67" spans="3:9">
      <c r="C67" s="1">
        <v>69</v>
      </c>
      <c r="D67" s="1"/>
      <c r="E67" s="4">
        <v>35.01</v>
      </c>
      <c r="F67" s="4">
        <v>75.03</v>
      </c>
      <c r="G67" s="4">
        <v>70.02</v>
      </c>
      <c r="H67" s="4">
        <v>123.36</v>
      </c>
      <c r="I67" s="4"/>
    </row>
    <row r="68" spans="3:9">
      <c r="C68" s="1">
        <v>70</v>
      </c>
      <c r="D68" s="1"/>
      <c r="E68" s="4">
        <v>36.659999999999997</v>
      </c>
      <c r="F68" s="4">
        <v>76.680000000000007</v>
      </c>
      <c r="G68" s="4">
        <v>73.319999999999993</v>
      </c>
      <c r="H68" s="4">
        <v>126.66</v>
      </c>
      <c r="I68" s="4"/>
    </row>
    <row r="69" spans="3:9">
      <c r="C69" s="1">
        <v>71</v>
      </c>
      <c r="D69" s="1"/>
      <c r="E69" s="4">
        <v>37.5</v>
      </c>
      <c r="F69" s="4">
        <v>77.52</v>
      </c>
      <c r="G69" s="4">
        <v>75</v>
      </c>
      <c r="H69" s="4">
        <v>128.34</v>
      </c>
      <c r="I69" s="4"/>
    </row>
    <row r="70" spans="3:9">
      <c r="C70" s="1">
        <v>72</v>
      </c>
      <c r="D70" s="1"/>
      <c r="E70" s="4">
        <v>39.18</v>
      </c>
      <c r="F70" s="4">
        <v>79.2</v>
      </c>
      <c r="G70" s="4">
        <v>78.36</v>
      </c>
      <c r="H70" s="4">
        <v>131.69999999999999</v>
      </c>
      <c r="I70" s="4"/>
    </row>
    <row r="71" spans="3:9">
      <c r="C71" s="1">
        <v>73</v>
      </c>
      <c r="D71" s="1"/>
      <c r="E71" s="4">
        <v>40.83</v>
      </c>
      <c r="F71" s="4">
        <v>80.849999999999994</v>
      </c>
      <c r="G71" s="4">
        <v>81.66</v>
      </c>
      <c r="H71" s="4">
        <v>135</v>
      </c>
      <c r="I71" s="4"/>
    </row>
    <row r="72" spans="3:9">
      <c r="C72" s="1">
        <v>74</v>
      </c>
      <c r="D72" s="1"/>
      <c r="E72" s="4">
        <v>42.51</v>
      </c>
      <c r="F72" s="4">
        <v>82.53</v>
      </c>
      <c r="G72" s="4">
        <v>85.02</v>
      </c>
      <c r="H72" s="4">
        <v>138.36000000000001</v>
      </c>
      <c r="I72" s="4"/>
    </row>
    <row r="73" spans="3:9">
      <c r="C73" s="1">
        <v>75</v>
      </c>
      <c r="D73" s="1"/>
      <c r="E73" s="4">
        <v>42.51</v>
      </c>
      <c r="F73" s="4">
        <v>82.53</v>
      </c>
      <c r="G73" s="4">
        <v>85.02</v>
      </c>
      <c r="H73" s="4">
        <v>138.36000000000001</v>
      </c>
      <c r="I73" s="4"/>
    </row>
    <row r="74" spans="3:9">
      <c r="C74" s="1">
        <v>76</v>
      </c>
      <c r="D74" s="1"/>
      <c r="E74" s="4">
        <v>42.51</v>
      </c>
      <c r="F74" s="4">
        <v>82.53</v>
      </c>
      <c r="G74" s="4">
        <v>85.02</v>
      </c>
      <c r="H74" s="4">
        <v>138.36000000000001</v>
      </c>
      <c r="I74" s="4"/>
    </row>
    <row r="75" spans="3:9">
      <c r="C75" s="1">
        <v>77</v>
      </c>
      <c r="D75" s="1"/>
      <c r="E75" s="4">
        <v>42.51</v>
      </c>
      <c r="F75" s="4">
        <v>82.53</v>
      </c>
      <c r="G75" s="4">
        <v>85.02</v>
      </c>
      <c r="H75" s="4">
        <v>138.36000000000001</v>
      </c>
      <c r="I75" s="4"/>
    </row>
    <row r="76" spans="3:9">
      <c r="C76" s="1">
        <v>78</v>
      </c>
      <c r="D76" s="1"/>
      <c r="E76" s="4">
        <v>43.32</v>
      </c>
      <c r="F76" s="4">
        <v>83.34</v>
      </c>
      <c r="G76" s="4">
        <v>86.64</v>
      </c>
      <c r="H76" s="4">
        <v>139.97999999999999</v>
      </c>
      <c r="I76" s="4"/>
    </row>
    <row r="77" spans="3:9">
      <c r="C77" s="1">
        <v>79</v>
      </c>
      <c r="D77" s="1"/>
      <c r="E77" s="4">
        <v>45</v>
      </c>
      <c r="F77" s="4">
        <v>85.02</v>
      </c>
      <c r="G77" s="4">
        <v>90</v>
      </c>
      <c r="H77" s="4">
        <v>143.34</v>
      </c>
      <c r="I77" s="4"/>
    </row>
    <row r="78" spans="3:9">
      <c r="C78" s="1">
        <v>80</v>
      </c>
      <c r="D78" s="1"/>
      <c r="E78" s="4">
        <v>46.68</v>
      </c>
      <c r="F78" s="4">
        <v>86.7</v>
      </c>
      <c r="G78" s="4">
        <v>93.36</v>
      </c>
      <c r="H78" s="4">
        <v>146.69999999999999</v>
      </c>
      <c r="I78" s="4"/>
    </row>
    <row r="79" spans="3:9">
      <c r="C79" s="1">
        <v>81</v>
      </c>
      <c r="D79" s="1"/>
      <c r="E79" s="4">
        <v>47.49</v>
      </c>
      <c r="F79" s="4">
        <v>87.51</v>
      </c>
      <c r="G79" s="4">
        <v>94.98</v>
      </c>
      <c r="H79" s="4">
        <v>148.32</v>
      </c>
      <c r="I79" s="4"/>
    </row>
    <row r="80" spans="3:9">
      <c r="C80" s="1">
        <v>82</v>
      </c>
      <c r="D80" s="1"/>
      <c r="E80" s="4">
        <v>49.17</v>
      </c>
      <c r="F80" s="4">
        <v>89.19</v>
      </c>
      <c r="G80" s="4">
        <v>98.34</v>
      </c>
      <c r="H80" s="4">
        <v>151.68</v>
      </c>
      <c r="I80" s="4"/>
    </row>
    <row r="81" spans="3:9">
      <c r="C81" s="1">
        <v>83</v>
      </c>
      <c r="D81" s="1"/>
      <c r="E81" s="4">
        <v>50.82</v>
      </c>
      <c r="F81" s="4">
        <v>90.84</v>
      </c>
      <c r="G81" s="4">
        <v>101.64</v>
      </c>
      <c r="H81" s="4">
        <v>154.97999999999999</v>
      </c>
      <c r="I81" s="4"/>
    </row>
    <row r="82" spans="3:9">
      <c r="C82" s="1">
        <v>84</v>
      </c>
      <c r="D82" s="1"/>
      <c r="E82" s="4">
        <v>51.66</v>
      </c>
      <c r="F82" s="4">
        <v>91.68</v>
      </c>
      <c r="G82" s="4">
        <v>103.32</v>
      </c>
      <c r="H82" s="4">
        <v>156.66</v>
      </c>
      <c r="I82" s="4"/>
    </row>
    <row r="83" spans="3:9">
      <c r="C83" s="1">
        <v>85</v>
      </c>
      <c r="D83" s="1"/>
      <c r="E83" s="4">
        <v>52.5</v>
      </c>
      <c r="F83" s="4">
        <v>92.52</v>
      </c>
      <c r="G83" s="4">
        <v>105</v>
      </c>
      <c r="H83" s="4">
        <v>158.34</v>
      </c>
      <c r="I83" s="4"/>
    </row>
    <row r="84" spans="3:9">
      <c r="C84" s="1">
        <v>86</v>
      </c>
      <c r="D84" s="1"/>
      <c r="E84" s="4">
        <v>53.34</v>
      </c>
      <c r="F84" s="4">
        <v>93.36</v>
      </c>
      <c r="G84" s="4">
        <v>106.68</v>
      </c>
      <c r="H84" s="4">
        <v>160.02000000000001</v>
      </c>
      <c r="I84" s="4"/>
    </row>
    <row r="85" spans="3:9">
      <c r="C85" s="1">
        <v>87</v>
      </c>
      <c r="D85" s="1"/>
      <c r="E85" s="4">
        <v>54.18</v>
      </c>
      <c r="F85" s="4">
        <v>94.2</v>
      </c>
      <c r="G85" s="4">
        <v>108.36</v>
      </c>
      <c r="H85" s="4">
        <v>161.69999999999999</v>
      </c>
      <c r="I85" s="4"/>
    </row>
    <row r="86" spans="3:9">
      <c r="C86" s="1">
        <v>88</v>
      </c>
      <c r="D86" s="1"/>
      <c r="E86" s="4">
        <v>54.18</v>
      </c>
      <c r="F86" s="4">
        <v>94.2</v>
      </c>
      <c r="G86" s="4">
        <v>108.36</v>
      </c>
      <c r="H86" s="4">
        <v>161.69999999999999</v>
      </c>
      <c r="I86" s="4"/>
    </row>
    <row r="87" spans="3:9">
      <c r="C87" s="1">
        <v>89</v>
      </c>
      <c r="D87" s="1"/>
      <c r="E87" s="4">
        <v>54.18</v>
      </c>
      <c r="F87" s="4">
        <v>94.2</v>
      </c>
      <c r="G87" s="4">
        <v>108.36</v>
      </c>
      <c r="H87" s="4">
        <v>161.69999999999999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1B49F-979F-4564-83C8-6798DC129968}">
  <sheetPr codeName="Sheet132">
    <tabColor theme="9" tint="-0.49998474074526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100</v>
      </c>
      <c r="F13" s="1">
        <v>100</v>
      </c>
      <c r="G13" s="1">
        <v>100</v>
      </c>
      <c r="H13" s="1">
        <v>100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1.36</v>
      </c>
      <c r="F16" s="4">
        <v>2.0499999999999998</v>
      </c>
      <c r="G16" s="4">
        <v>2.73</v>
      </c>
      <c r="H16" s="4">
        <v>3.64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1.36</v>
      </c>
      <c r="F17" s="4">
        <v>2.0499999999999998</v>
      </c>
      <c r="G17" s="4">
        <v>2.73</v>
      </c>
      <c r="H17" s="4">
        <v>3.64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1.36</v>
      </c>
      <c r="F18" s="4">
        <v>2.0499999999999998</v>
      </c>
      <c r="G18" s="4">
        <v>2.73</v>
      </c>
      <c r="H18" s="4">
        <v>3.64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1.36</v>
      </c>
      <c r="F19" s="4">
        <v>2.0499999999999998</v>
      </c>
      <c r="G19" s="4">
        <v>2.73</v>
      </c>
      <c r="H19" s="4">
        <v>3.64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1.36</v>
      </c>
      <c r="F20" s="4">
        <v>2.0499999999999998</v>
      </c>
      <c r="G20" s="4">
        <v>2.73</v>
      </c>
      <c r="H20" s="4">
        <v>3.64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1.36</v>
      </c>
      <c r="F21" s="4">
        <v>2.0499999999999998</v>
      </c>
      <c r="G21" s="4">
        <v>2.73</v>
      </c>
      <c r="H21" s="4">
        <v>3.64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1.36</v>
      </c>
      <c r="F22" s="4">
        <v>2.0499999999999998</v>
      </c>
      <c r="G22" s="4">
        <v>2.73</v>
      </c>
      <c r="H22" s="4">
        <v>3.64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1.36</v>
      </c>
      <c r="F23" s="4">
        <v>2.0499999999999998</v>
      </c>
      <c r="G23" s="4">
        <v>2.73</v>
      </c>
      <c r="H23" s="4">
        <v>3.64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1.38</v>
      </c>
      <c r="F24" s="4">
        <v>2.08</v>
      </c>
      <c r="G24" s="4">
        <v>2.77</v>
      </c>
      <c r="H24" s="4">
        <v>3.69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1.4</v>
      </c>
      <c r="F25" s="4">
        <v>2.11</v>
      </c>
      <c r="G25" s="4">
        <v>2.81</v>
      </c>
      <c r="H25" s="4">
        <v>3.75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1.42</v>
      </c>
      <c r="F26" s="4">
        <v>2.14</v>
      </c>
      <c r="G26" s="4">
        <v>2.85</v>
      </c>
      <c r="H26" s="4">
        <v>3.8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1.44</v>
      </c>
      <c r="F27" s="4">
        <v>2.17</v>
      </c>
      <c r="G27" s="4">
        <v>2.89</v>
      </c>
      <c r="H27" s="4">
        <v>3.85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1.46</v>
      </c>
      <c r="F28" s="4">
        <v>2.2000000000000002</v>
      </c>
      <c r="G28" s="4">
        <v>2.93</v>
      </c>
      <c r="H28" s="4">
        <v>3.91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1.48</v>
      </c>
      <c r="F29" s="4">
        <v>2.23</v>
      </c>
      <c r="G29" s="4">
        <v>2.97</v>
      </c>
      <c r="H29" s="4">
        <v>3.96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1.5</v>
      </c>
      <c r="F30" s="4">
        <v>2.2599999999999998</v>
      </c>
      <c r="G30" s="4">
        <v>3.01</v>
      </c>
      <c r="H30" s="4">
        <v>4.01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1.52</v>
      </c>
      <c r="F31" s="4">
        <v>2.29</v>
      </c>
      <c r="G31" s="4">
        <v>3.05</v>
      </c>
      <c r="H31" s="4">
        <v>4.07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1.54</v>
      </c>
      <c r="F32" s="4">
        <v>2.3199999999999998</v>
      </c>
      <c r="G32" s="4">
        <v>3.09</v>
      </c>
      <c r="H32" s="4">
        <v>4.12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1.56</v>
      </c>
      <c r="F33" s="4">
        <v>2.35</v>
      </c>
      <c r="G33" s="4">
        <v>3.13</v>
      </c>
      <c r="H33" s="4">
        <v>4.18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1.6</v>
      </c>
      <c r="F34" s="4">
        <v>2.4</v>
      </c>
      <c r="G34" s="4">
        <v>3.2</v>
      </c>
      <c r="H34" s="4">
        <v>4.2699999999999996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1.64</v>
      </c>
      <c r="F35" s="4">
        <v>2.46</v>
      </c>
      <c r="G35" s="4">
        <v>3.27</v>
      </c>
      <c r="H35" s="4">
        <v>4.37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1.67</v>
      </c>
      <c r="F36" s="4">
        <v>2.5099999999999998</v>
      </c>
      <c r="G36" s="4">
        <v>3.34</v>
      </c>
      <c r="H36" s="4">
        <v>4.47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1.71</v>
      </c>
      <c r="F37" s="4">
        <v>2.57</v>
      </c>
      <c r="G37" s="4">
        <v>3.42</v>
      </c>
      <c r="H37" s="4">
        <v>4.5599999999999996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1.74</v>
      </c>
      <c r="F38" s="4">
        <v>2.62</v>
      </c>
      <c r="G38" s="4">
        <v>3.49</v>
      </c>
      <c r="H38" s="4">
        <v>4.66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1.78</v>
      </c>
      <c r="F39" s="4">
        <v>2.68</v>
      </c>
      <c r="G39" s="4">
        <v>3.56</v>
      </c>
      <c r="H39" s="4">
        <v>4.76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1.82</v>
      </c>
      <c r="F40" s="4">
        <v>2.73</v>
      </c>
      <c r="G40" s="4">
        <v>3.63</v>
      </c>
      <c r="H40" s="4">
        <v>4.8499999999999996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2.4700000000000002</v>
      </c>
      <c r="F41" s="4">
        <v>3.41</v>
      </c>
      <c r="G41" s="4">
        <v>4.95</v>
      </c>
      <c r="H41" s="4">
        <v>6.19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2.52</v>
      </c>
      <c r="F42" s="4">
        <v>3.48</v>
      </c>
      <c r="G42" s="4">
        <v>5.05</v>
      </c>
      <c r="H42" s="4">
        <v>6.32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3.2</v>
      </c>
      <c r="F43" s="4">
        <v>4.17</v>
      </c>
      <c r="G43" s="4">
        <v>6.41</v>
      </c>
      <c r="H43" s="4">
        <v>7.7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3.23</v>
      </c>
      <c r="F44" s="4">
        <v>4.21</v>
      </c>
      <c r="G44" s="4">
        <v>6.46</v>
      </c>
      <c r="H44" s="4">
        <v>7.76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3.91</v>
      </c>
      <c r="F45" s="4">
        <v>4.9000000000000004</v>
      </c>
      <c r="G45" s="4">
        <v>7.82</v>
      </c>
      <c r="H45" s="4">
        <v>9.1300000000000008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4.5999999999999996</v>
      </c>
      <c r="F46" s="4">
        <v>5.59</v>
      </c>
      <c r="G46" s="4">
        <v>9.1999999999999993</v>
      </c>
      <c r="H46" s="4">
        <v>10.53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5.29</v>
      </c>
      <c r="F47" s="4">
        <v>6.29</v>
      </c>
      <c r="G47" s="4">
        <v>10.58</v>
      </c>
      <c r="H47" s="4">
        <v>11.91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6</v>
      </c>
      <c r="F48" s="4">
        <v>7.01</v>
      </c>
      <c r="G48" s="4">
        <v>12</v>
      </c>
      <c r="H48" s="4">
        <v>13.34</v>
      </c>
      <c r="I48" s="4"/>
      <c r="J48" s="4"/>
      <c r="K48" s="22"/>
      <c r="L48" s="22"/>
      <c r="M48" s="22"/>
      <c r="N48" s="22"/>
      <c r="O48" s="4"/>
    </row>
    <row r="49" spans="3:15">
      <c r="C49" s="1">
        <v>51</v>
      </c>
      <c r="D49" s="1"/>
      <c r="E49" s="4">
        <v>6.72</v>
      </c>
      <c r="F49" s="4">
        <v>7.74</v>
      </c>
      <c r="G49" s="4">
        <v>13.44</v>
      </c>
      <c r="H49" s="4">
        <v>14.8</v>
      </c>
      <c r="I49" s="4"/>
      <c r="J49" s="4"/>
      <c r="K49" s="22"/>
      <c r="L49" s="22"/>
      <c r="M49" s="22"/>
      <c r="N49" s="22"/>
      <c r="O49" s="4"/>
    </row>
    <row r="50" spans="3:15">
      <c r="C50" s="1">
        <v>52</v>
      </c>
      <c r="D50" s="1"/>
      <c r="E50" s="4">
        <v>7.44</v>
      </c>
      <c r="F50" s="4">
        <v>8.4600000000000009</v>
      </c>
      <c r="G50" s="4">
        <v>14.88</v>
      </c>
      <c r="H50" s="4">
        <v>16.239999999999998</v>
      </c>
      <c r="I50" s="4"/>
      <c r="J50" s="4"/>
      <c r="K50" s="22"/>
      <c r="L50" s="22"/>
      <c r="M50" s="22"/>
      <c r="N50" s="22"/>
      <c r="O50" s="4"/>
    </row>
    <row r="51" spans="3:15">
      <c r="C51" s="1">
        <v>53</v>
      </c>
      <c r="D51" s="1"/>
      <c r="E51" s="4">
        <v>8.18</v>
      </c>
      <c r="F51" s="4">
        <v>9.2100000000000009</v>
      </c>
      <c r="G51" s="4">
        <v>16.36</v>
      </c>
      <c r="H51" s="4">
        <v>17.73</v>
      </c>
      <c r="I51" s="4"/>
      <c r="J51" s="4"/>
      <c r="K51" s="22"/>
      <c r="L51" s="22"/>
      <c r="M51" s="22"/>
      <c r="N51" s="22"/>
      <c r="O51" s="4"/>
    </row>
    <row r="52" spans="3:15">
      <c r="C52" s="1">
        <v>54</v>
      </c>
      <c r="D52" s="1"/>
      <c r="E52" s="4">
        <v>9.61</v>
      </c>
      <c r="F52" s="4">
        <v>10.65</v>
      </c>
      <c r="G52" s="4">
        <v>19.22</v>
      </c>
      <c r="H52" s="4">
        <v>20.6</v>
      </c>
      <c r="I52" s="4"/>
      <c r="J52" s="4"/>
      <c r="K52" s="22"/>
      <c r="L52" s="22"/>
      <c r="M52" s="22"/>
      <c r="N52" s="22"/>
      <c r="O52" s="4"/>
    </row>
    <row r="53" spans="3:15">
      <c r="C53" s="1">
        <v>55</v>
      </c>
      <c r="D53" s="1"/>
      <c r="E53" s="4">
        <v>10.38</v>
      </c>
      <c r="F53" s="4">
        <v>11.42</v>
      </c>
      <c r="G53" s="4">
        <v>20.75</v>
      </c>
      <c r="H53" s="4">
        <v>22.14</v>
      </c>
      <c r="I53" s="4"/>
      <c r="J53" s="4"/>
      <c r="K53" s="22"/>
      <c r="L53" s="22"/>
      <c r="M53" s="22"/>
      <c r="N53" s="22"/>
      <c r="O53" s="4"/>
    </row>
    <row r="54" spans="3:15">
      <c r="C54" s="1">
        <v>56</v>
      </c>
      <c r="D54" s="1"/>
      <c r="E54" s="4">
        <v>12.02</v>
      </c>
      <c r="F54" s="4">
        <v>13.08</v>
      </c>
      <c r="G54" s="4">
        <v>24.03</v>
      </c>
      <c r="H54" s="4">
        <v>25.46</v>
      </c>
      <c r="I54" s="4"/>
      <c r="J54" s="4"/>
      <c r="K54" s="22"/>
      <c r="L54" s="22"/>
      <c r="M54" s="22"/>
      <c r="N54" s="22"/>
      <c r="O54" s="4"/>
    </row>
    <row r="55" spans="3:15">
      <c r="C55" s="1">
        <v>57</v>
      </c>
      <c r="D55" s="1"/>
      <c r="E55" s="4">
        <v>13.74</v>
      </c>
      <c r="F55" s="4">
        <v>14.83</v>
      </c>
      <c r="G55" s="4">
        <v>27.47</v>
      </c>
      <c r="H55" s="4">
        <v>28.93</v>
      </c>
      <c r="I55" s="4"/>
      <c r="J55" s="4"/>
      <c r="K55" s="22"/>
      <c r="L55" s="22"/>
      <c r="M55" s="22"/>
      <c r="N55" s="22"/>
      <c r="O55" s="4"/>
    </row>
    <row r="56" spans="3:15">
      <c r="C56" s="1">
        <v>58</v>
      </c>
      <c r="D56" s="1"/>
      <c r="E56" s="4">
        <v>15.5</v>
      </c>
      <c r="F56" s="4">
        <v>16.62</v>
      </c>
      <c r="G56" s="4">
        <v>31</v>
      </c>
      <c r="H56" s="4">
        <v>32.49</v>
      </c>
      <c r="I56" s="4"/>
      <c r="J56" s="4"/>
      <c r="K56" s="22"/>
      <c r="L56" s="22"/>
      <c r="M56" s="22"/>
      <c r="N56" s="22"/>
      <c r="O56" s="4"/>
    </row>
    <row r="57" spans="3:15">
      <c r="C57" s="1">
        <v>59</v>
      </c>
      <c r="D57" s="1"/>
      <c r="E57" s="4">
        <v>18.09</v>
      </c>
      <c r="F57" s="4">
        <v>19.23</v>
      </c>
      <c r="G57" s="4">
        <v>36.17</v>
      </c>
      <c r="H57" s="4">
        <v>37.69</v>
      </c>
      <c r="I57" s="4"/>
      <c r="J57" s="4"/>
      <c r="K57" s="22"/>
      <c r="L57" s="22"/>
      <c r="M57" s="22"/>
      <c r="N57" s="22"/>
      <c r="O57" s="4"/>
    </row>
    <row r="58" spans="3:15">
      <c r="C58" s="1">
        <v>60</v>
      </c>
      <c r="D58" s="1"/>
      <c r="E58" s="4">
        <v>20.76</v>
      </c>
      <c r="F58" s="4">
        <v>21.93</v>
      </c>
      <c r="G58" s="4">
        <v>41.53</v>
      </c>
      <c r="H58" s="4">
        <v>43.08</v>
      </c>
      <c r="I58" s="4"/>
      <c r="J58" s="4"/>
      <c r="K58" s="22"/>
      <c r="L58" s="22"/>
      <c r="M58" s="22"/>
      <c r="N58" s="22"/>
      <c r="O58" s="4"/>
    </row>
    <row r="59" spans="3:15">
      <c r="C59" s="1">
        <v>61</v>
      </c>
      <c r="D59" s="1"/>
      <c r="E59" s="4">
        <v>23.54</v>
      </c>
      <c r="F59" s="4">
        <v>24.72</v>
      </c>
      <c r="G59" s="4">
        <v>47.07</v>
      </c>
      <c r="H59" s="4">
        <v>48.65</v>
      </c>
      <c r="I59" s="4"/>
      <c r="J59" s="4"/>
      <c r="K59" s="22"/>
      <c r="L59" s="22"/>
      <c r="M59" s="22"/>
      <c r="N59" s="22"/>
      <c r="O59" s="4"/>
    </row>
    <row r="60" spans="3:15">
      <c r="C60" s="1">
        <v>62</v>
      </c>
      <c r="D60" s="1"/>
      <c r="E60" s="4">
        <v>26.4</v>
      </c>
      <c r="F60" s="4">
        <v>27.61</v>
      </c>
      <c r="G60" s="4">
        <v>52.8</v>
      </c>
      <c r="H60" s="4">
        <v>54.41</v>
      </c>
      <c r="I60" s="4"/>
      <c r="J60" s="4"/>
      <c r="K60" s="22"/>
      <c r="L60" s="22"/>
      <c r="M60" s="22"/>
      <c r="N60" s="22"/>
      <c r="O60" s="4"/>
    </row>
    <row r="61" spans="3:15">
      <c r="C61" s="1">
        <v>63</v>
      </c>
      <c r="D61" s="1"/>
      <c r="E61" s="4">
        <v>30.41</v>
      </c>
      <c r="F61" s="4">
        <v>31.65</v>
      </c>
      <c r="G61" s="4">
        <v>60.82</v>
      </c>
      <c r="H61" s="4">
        <v>62.47</v>
      </c>
      <c r="I61" s="4"/>
      <c r="J61" s="4"/>
      <c r="K61" s="22"/>
      <c r="L61" s="22"/>
      <c r="M61" s="22"/>
      <c r="N61" s="22"/>
      <c r="O61" s="4"/>
    </row>
    <row r="62" spans="3:15">
      <c r="C62" s="1">
        <v>64</v>
      </c>
      <c r="D62" s="1"/>
      <c r="E62" s="4">
        <v>36.270000000000003</v>
      </c>
      <c r="F62" s="4">
        <v>37.549999999999997</v>
      </c>
      <c r="G62" s="4">
        <v>72.540000000000006</v>
      </c>
      <c r="H62" s="4">
        <v>74.239999999999995</v>
      </c>
      <c r="I62" s="4"/>
      <c r="J62" s="4"/>
      <c r="K62" s="22"/>
      <c r="L62" s="22"/>
      <c r="M62" s="22"/>
      <c r="N62" s="22"/>
      <c r="O62" s="4"/>
    </row>
    <row r="63" spans="3:15">
      <c r="C63" s="1">
        <v>65</v>
      </c>
      <c r="D63" s="1"/>
      <c r="E63" s="4">
        <v>40.65</v>
      </c>
      <c r="F63" s="4">
        <v>41.96</v>
      </c>
      <c r="G63" s="4">
        <v>81.3</v>
      </c>
      <c r="H63" s="4">
        <v>83.04</v>
      </c>
      <c r="I63" s="4"/>
      <c r="J63" s="4"/>
      <c r="K63" s="22"/>
      <c r="L63" s="22"/>
      <c r="M63" s="22"/>
      <c r="N63" s="22"/>
      <c r="O63" s="4"/>
    </row>
    <row r="64" spans="3:15">
      <c r="C64" s="1">
        <v>66</v>
      </c>
      <c r="D64" s="1"/>
      <c r="E64" s="4">
        <v>46.11</v>
      </c>
      <c r="F64" s="4">
        <v>47.45</v>
      </c>
      <c r="G64" s="4">
        <v>92.23</v>
      </c>
      <c r="H64" s="4">
        <v>94.02</v>
      </c>
      <c r="I64" s="4"/>
      <c r="J64" s="4"/>
      <c r="K64" s="22"/>
      <c r="L64" s="22"/>
      <c r="M64" s="22"/>
      <c r="N64" s="22"/>
      <c r="O64" s="4"/>
    </row>
    <row r="65" spans="3:15">
      <c r="C65" s="1">
        <v>67</v>
      </c>
      <c r="D65" s="1"/>
      <c r="E65" s="4">
        <v>51.78</v>
      </c>
      <c r="F65" s="4">
        <v>53.15</v>
      </c>
      <c r="G65" s="4">
        <v>103.55</v>
      </c>
      <c r="H65" s="4">
        <v>105.38</v>
      </c>
      <c r="I65" s="4"/>
      <c r="J65" s="4"/>
      <c r="K65" s="22"/>
      <c r="L65" s="22"/>
      <c r="M65" s="22"/>
      <c r="N65" s="22"/>
      <c r="O65" s="4"/>
    </row>
    <row r="66" spans="3:15">
      <c r="C66" s="1">
        <v>68</v>
      </c>
      <c r="D66" s="1"/>
      <c r="E66" s="4">
        <v>56.28</v>
      </c>
      <c r="F66" s="4">
        <v>57.63</v>
      </c>
      <c r="G66" s="4">
        <v>112.56</v>
      </c>
      <c r="H66" s="4">
        <v>114.36</v>
      </c>
      <c r="I66" s="4"/>
      <c r="J66" s="4"/>
      <c r="K66" s="22"/>
      <c r="L66" s="22"/>
      <c r="M66" s="22"/>
      <c r="N66" s="22"/>
      <c r="O66" s="4"/>
    </row>
    <row r="67" spans="3:15">
      <c r="C67" s="1">
        <v>69</v>
      </c>
      <c r="D67" s="1"/>
      <c r="E67" s="4">
        <v>59.72</v>
      </c>
      <c r="F67" s="4">
        <v>61.05</v>
      </c>
      <c r="G67" s="4">
        <v>119.44</v>
      </c>
      <c r="H67" s="4">
        <v>121.21</v>
      </c>
      <c r="I67" s="4"/>
      <c r="J67" s="4"/>
      <c r="K67" s="22"/>
      <c r="L67" s="22"/>
      <c r="M67" s="22"/>
      <c r="N67" s="22"/>
      <c r="O67" s="4"/>
    </row>
    <row r="68" spans="3:15">
      <c r="C68" s="1">
        <v>70</v>
      </c>
      <c r="D68" s="1"/>
      <c r="E68" s="4">
        <v>64.75</v>
      </c>
      <c r="F68" s="4">
        <v>66.06</v>
      </c>
      <c r="G68" s="4">
        <v>129.5</v>
      </c>
      <c r="H68" s="4">
        <v>131.24</v>
      </c>
      <c r="I68" s="4"/>
      <c r="J68" s="4"/>
      <c r="K68" s="22"/>
      <c r="L68" s="22"/>
      <c r="M68" s="22"/>
      <c r="N68" s="22"/>
      <c r="O68" s="4"/>
    </row>
    <row r="69" spans="3:15">
      <c r="C69" s="1">
        <v>71</v>
      </c>
      <c r="D69" s="1"/>
      <c r="E69" s="4">
        <v>69.569999999999993</v>
      </c>
      <c r="F69" s="4">
        <v>70.849999999999994</v>
      </c>
      <c r="G69" s="4">
        <v>139.13999999999999</v>
      </c>
      <c r="H69" s="4">
        <v>140.85</v>
      </c>
      <c r="I69" s="4"/>
      <c r="J69" s="4"/>
      <c r="K69" s="22"/>
      <c r="L69" s="22"/>
      <c r="M69" s="22"/>
      <c r="N69" s="22"/>
      <c r="O69" s="4"/>
    </row>
    <row r="70" spans="3:15">
      <c r="C70" s="1">
        <v>72</v>
      </c>
      <c r="D70" s="1"/>
      <c r="E70" s="4">
        <v>75</v>
      </c>
      <c r="F70" s="4">
        <v>76.260000000000005</v>
      </c>
      <c r="G70" s="4">
        <v>150</v>
      </c>
      <c r="H70" s="4">
        <v>151.68</v>
      </c>
      <c r="I70" s="4"/>
      <c r="J70" s="4"/>
      <c r="K70" s="22"/>
      <c r="L70" s="22"/>
      <c r="M70" s="22"/>
      <c r="N70" s="22"/>
      <c r="O70" s="4"/>
    </row>
    <row r="71" spans="3:15">
      <c r="C71" s="1">
        <v>73</v>
      </c>
      <c r="D71" s="1"/>
      <c r="E71" s="4">
        <v>82.5</v>
      </c>
      <c r="F71" s="4">
        <v>83.76</v>
      </c>
      <c r="G71" s="4">
        <v>165</v>
      </c>
      <c r="H71" s="4">
        <v>166.68</v>
      </c>
      <c r="I71" s="4"/>
      <c r="J71" s="4"/>
      <c r="K71" s="22"/>
      <c r="L71" s="22"/>
      <c r="M71" s="22"/>
      <c r="N71" s="22"/>
      <c r="O71" s="4"/>
    </row>
    <row r="72" spans="3:15">
      <c r="C72" s="1">
        <v>74</v>
      </c>
      <c r="D72" s="1"/>
      <c r="E72" s="4">
        <v>90</v>
      </c>
      <c r="F72" s="4">
        <v>91.26</v>
      </c>
      <c r="G72" s="4">
        <v>180</v>
      </c>
      <c r="H72" s="4">
        <v>181.68</v>
      </c>
      <c r="I72" s="4"/>
      <c r="J72" s="4"/>
      <c r="K72" s="22"/>
      <c r="L72" s="22"/>
      <c r="M72" s="22"/>
      <c r="N72" s="22"/>
      <c r="O72" s="4"/>
    </row>
    <row r="73" spans="3:15">
      <c r="C73" s="1">
        <v>75</v>
      </c>
      <c r="D73" s="1"/>
      <c r="E73" s="4">
        <v>92.5</v>
      </c>
      <c r="F73" s="4">
        <v>93.76</v>
      </c>
      <c r="G73" s="4">
        <v>185</v>
      </c>
      <c r="H73" s="4">
        <v>186.68</v>
      </c>
      <c r="I73" s="4"/>
      <c r="J73" s="4"/>
      <c r="K73" s="22"/>
      <c r="L73" s="22"/>
      <c r="M73" s="22"/>
      <c r="N73" s="22"/>
      <c r="O73" s="4"/>
    </row>
    <row r="74" spans="3:15">
      <c r="C74" s="1">
        <v>76</v>
      </c>
      <c r="D74" s="1"/>
      <c r="E74" s="4">
        <v>100.84</v>
      </c>
      <c r="F74" s="4">
        <v>102.1</v>
      </c>
      <c r="G74" s="4">
        <v>201.68</v>
      </c>
      <c r="H74" s="4">
        <v>203.36</v>
      </c>
      <c r="I74" s="4"/>
      <c r="J74" s="4"/>
      <c r="K74" s="22"/>
      <c r="L74" s="22"/>
      <c r="M74" s="22"/>
      <c r="N74" s="22"/>
      <c r="O74" s="4"/>
    </row>
    <row r="75" spans="3:15">
      <c r="C75" s="1">
        <v>77</v>
      </c>
      <c r="D75" s="1"/>
      <c r="E75" s="4">
        <v>110.84</v>
      </c>
      <c r="F75" s="4">
        <v>112.1</v>
      </c>
      <c r="G75" s="4">
        <v>221.68</v>
      </c>
      <c r="H75" s="4">
        <v>223.36</v>
      </c>
      <c r="I75" s="4"/>
      <c r="J75" s="4"/>
      <c r="K75" s="22"/>
      <c r="L75" s="22"/>
      <c r="M75" s="22"/>
      <c r="N75" s="22"/>
      <c r="O75" s="4"/>
    </row>
    <row r="76" spans="3:15">
      <c r="C76" s="1">
        <v>78</v>
      </c>
      <c r="D76" s="1"/>
      <c r="E76" s="4">
        <v>120.84</v>
      </c>
      <c r="F76" s="4">
        <v>122.1</v>
      </c>
      <c r="G76" s="4">
        <v>241.68</v>
      </c>
      <c r="H76" s="4">
        <v>243.36</v>
      </c>
      <c r="I76" s="4"/>
      <c r="J76" s="4"/>
      <c r="K76" s="22"/>
      <c r="L76" s="22"/>
      <c r="M76" s="22"/>
      <c r="N76" s="22"/>
      <c r="O76" s="4"/>
    </row>
    <row r="77" spans="3:15">
      <c r="C77" s="1">
        <v>79</v>
      </c>
      <c r="D77" s="1"/>
      <c r="E77" s="4">
        <v>132.5</v>
      </c>
      <c r="F77" s="4">
        <v>133.76</v>
      </c>
      <c r="G77" s="4">
        <v>265</v>
      </c>
      <c r="H77" s="4">
        <v>266.68</v>
      </c>
      <c r="I77" s="4"/>
      <c r="J77" s="4"/>
      <c r="K77" s="22"/>
      <c r="L77" s="22"/>
      <c r="M77" s="22"/>
      <c r="N77" s="22"/>
      <c r="O77" s="4"/>
    </row>
    <row r="78" spans="3:15">
      <c r="C78" s="1">
        <v>80</v>
      </c>
      <c r="D78" s="1"/>
      <c r="E78" s="4">
        <v>144.16</v>
      </c>
      <c r="F78" s="4">
        <v>145.41999999999999</v>
      </c>
      <c r="G78" s="4">
        <v>288.32</v>
      </c>
      <c r="H78" s="4">
        <v>290</v>
      </c>
      <c r="I78" s="4"/>
      <c r="J78" s="4"/>
      <c r="K78" s="22"/>
      <c r="L78" s="22"/>
      <c r="M78" s="22"/>
      <c r="N78" s="22"/>
      <c r="O78" s="4"/>
    </row>
    <row r="79" spans="3:15">
      <c r="C79" s="1">
        <v>81</v>
      </c>
      <c r="D79" s="1"/>
      <c r="E79" s="4">
        <v>158.34</v>
      </c>
      <c r="F79" s="4">
        <v>159.6</v>
      </c>
      <c r="G79" s="4">
        <v>316.68</v>
      </c>
      <c r="H79" s="4">
        <v>318.36</v>
      </c>
      <c r="I79" s="4"/>
      <c r="J79" s="4"/>
      <c r="K79" s="22"/>
      <c r="L79" s="22"/>
      <c r="M79" s="22"/>
      <c r="N79" s="22"/>
      <c r="O79" s="4"/>
    </row>
    <row r="80" spans="3:15">
      <c r="C80" s="1">
        <v>82</v>
      </c>
      <c r="D80" s="1"/>
      <c r="E80" s="4">
        <v>173.34</v>
      </c>
      <c r="F80" s="4">
        <v>174.6</v>
      </c>
      <c r="G80" s="4">
        <v>346.68</v>
      </c>
      <c r="H80" s="4">
        <v>348.36</v>
      </c>
      <c r="I80" s="4"/>
      <c r="J80" s="4"/>
      <c r="K80" s="22"/>
      <c r="L80" s="22"/>
      <c r="M80" s="22"/>
      <c r="N80" s="22"/>
      <c r="O80" s="4"/>
    </row>
    <row r="81" spans="3:15">
      <c r="C81" s="1">
        <v>83</v>
      </c>
      <c r="D81" s="1"/>
      <c r="E81" s="4">
        <v>190.84</v>
      </c>
      <c r="F81" s="4">
        <v>192.1</v>
      </c>
      <c r="G81" s="4">
        <v>381.68</v>
      </c>
      <c r="H81" s="4">
        <v>383.36</v>
      </c>
      <c r="I81" s="4"/>
      <c r="J81" s="4"/>
      <c r="K81" s="22"/>
      <c r="L81" s="22"/>
      <c r="M81" s="22"/>
      <c r="N81" s="22"/>
      <c r="O81" s="4"/>
    </row>
    <row r="82" spans="3:15">
      <c r="C82" s="1">
        <v>84</v>
      </c>
      <c r="D82" s="1"/>
      <c r="E82" s="4">
        <v>206.66</v>
      </c>
      <c r="F82" s="4">
        <v>207.92</v>
      </c>
      <c r="G82" s="4">
        <v>413.32</v>
      </c>
      <c r="H82" s="4">
        <v>415</v>
      </c>
      <c r="I82" s="4"/>
      <c r="J82" s="4"/>
      <c r="K82" s="22"/>
      <c r="L82" s="22"/>
      <c r="M82" s="22"/>
      <c r="N82" s="22"/>
      <c r="O82" s="4"/>
    </row>
    <row r="83" spans="3:15">
      <c r="C83" s="1">
        <v>85</v>
      </c>
      <c r="D83" s="1"/>
      <c r="E83" s="4">
        <v>219.16</v>
      </c>
      <c r="F83" s="4">
        <v>220.42</v>
      </c>
      <c r="G83" s="4">
        <v>438.32</v>
      </c>
      <c r="H83" s="4">
        <v>440</v>
      </c>
      <c r="I83" s="4"/>
      <c r="J83" s="4"/>
      <c r="K83" s="22"/>
      <c r="L83" s="22"/>
      <c r="M83" s="22"/>
      <c r="N83" s="22"/>
      <c r="O83" s="4"/>
    </row>
    <row r="84" spans="3:15">
      <c r="C84" s="1">
        <v>86</v>
      </c>
      <c r="D84" s="1"/>
      <c r="E84" s="4">
        <v>229.16</v>
      </c>
      <c r="F84" s="4">
        <v>230.42</v>
      </c>
      <c r="G84" s="4">
        <v>458.32</v>
      </c>
      <c r="H84" s="4">
        <v>460</v>
      </c>
      <c r="I84" s="4"/>
      <c r="J84" s="4"/>
      <c r="K84" s="22"/>
      <c r="L84" s="22"/>
      <c r="M84" s="22"/>
      <c r="N84" s="22"/>
      <c r="O84" s="4"/>
    </row>
    <row r="85" spans="3:15">
      <c r="C85" s="1">
        <v>87</v>
      </c>
      <c r="D85" s="1"/>
      <c r="E85" s="4">
        <v>234.16</v>
      </c>
      <c r="F85" s="4">
        <v>235.42</v>
      </c>
      <c r="G85" s="4">
        <v>468.32</v>
      </c>
      <c r="H85" s="4">
        <v>470</v>
      </c>
      <c r="I85" s="4"/>
      <c r="J85" s="4"/>
      <c r="K85" s="22"/>
      <c r="L85" s="22"/>
      <c r="M85" s="22"/>
      <c r="N85" s="22"/>
      <c r="O85" s="4"/>
    </row>
    <row r="86" spans="3:15">
      <c r="C86" s="1">
        <v>88</v>
      </c>
      <c r="D86" s="1"/>
      <c r="E86" s="4">
        <v>234.16</v>
      </c>
      <c r="F86" s="4">
        <v>235.42</v>
      </c>
      <c r="G86" s="4">
        <v>468.32</v>
      </c>
      <c r="H86" s="4">
        <v>470</v>
      </c>
      <c r="I86" s="4"/>
      <c r="J86" s="4"/>
      <c r="K86" s="22"/>
      <c r="L86" s="22"/>
      <c r="M86" s="22"/>
      <c r="N86" s="22"/>
      <c r="O86" s="4"/>
    </row>
    <row r="87" spans="3:15">
      <c r="C87" s="1">
        <v>89</v>
      </c>
      <c r="D87" s="1"/>
      <c r="E87" s="4">
        <v>234.16</v>
      </c>
      <c r="F87" s="4">
        <v>235.42</v>
      </c>
      <c r="G87" s="4">
        <v>468.32</v>
      </c>
      <c r="H87" s="4">
        <v>470</v>
      </c>
      <c r="I87" s="4"/>
      <c r="J87" s="4"/>
      <c r="K87" s="22"/>
      <c r="L87" s="22"/>
      <c r="M87" s="22"/>
      <c r="N87" s="22"/>
      <c r="O87" s="4"/>
    </row>
  </sheetData>
  <mergeCells count="1">
    <mergeCell ref="E10:H10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9B3F-8BE5-4CAD-80B4-3E789E53B066}">
  <sheetPr codeName="Sheet133">
    <tabColor theme="9" tint="-0.49998474074526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1.36</v>
      </c>
      <c r="F16" s="4">
        <v>2.73</v>
      </c>
      <c r="G16" s="4">
        <v>2.73</v>
      </c>
      <c r="H16" s="4">
        <v>4.55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1.36</v>
      </c>
      <c r="F17" s="4">
        <v>2.73</v>
      </c>
      <c r="G17" s="4">
        <v>2.73</v>
      </c>
      <c r="H17" s="4">
        <v>4.55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1.36</v>
      </c>
      <c r="F18" s="4">
        <v>2.73</v>
      </c>
      <c r="G18" s="4">
        <v>2.73</v>
      </c>
      <c r="H18" s="4">
        <v>4.55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1.36</v>
      </c>
      <c r="F19" s="4">
        <v>2.73</v>
      </c>
      <c r="G19" s="4">
        <v>2.73</v>
      </c>
      <c r="H19" s="4">
        <v>4.55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1.36</v>
      </c>
      <c r="F20" s="4">
        <v>2.73</v>
      </c>
      <c r="G20" s="4">
        <v>2.73</v>
      </c>
      <c r="H20" s="4">
        <v>4.55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1.36</v>
      </c>
      <c r="F21" s="4">
        <v>2.73</v>
      </c>
      <c r="G21" s="4">
        <v>2.73</v>
      </c>
      <c r="H21" s="4">
        <v>4.55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1.36</v>
      </c>
      <c r="F22" s="4">
        <v>2.73</v>
      </c>
      <c r="G22" s="4">
        <v>2.73</v>
      </c>
      <c r="H22" s="4">
        <v>4.55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1.36</v>
      </c>
      <c r="F23" s="4">
        <v>2.73</v>
      </c>
      <c r="G23" s="4">
        <v>2.73</v>
      </c>
      <c r="H23" s="4">
        <v>4.55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1.38</v>
      </c>
      <c r="F24" s="4">
        <v>2.77</v>
      </c>
      <c r="G24" s="4">
        <v>2.77</v>
      </c>
      <c r="H24" s="4">
        <v>4.6100000000000003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1.4</v>
      </c>
      <c r="F25" s="4">
        <v>2.81</v>
      </c>
      <c r="G25" s="4">
        <v>2.81</v>
      </c>
      <c r="H25" s="4">
        <v>4.68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1.42</v>
      </c>
      <c r="F26" s="4">
        <v>2.85</v>
      </c>
      <c r="G26" s="4">
        <v>2.85</v>
      </c>
      <c r="H26" s="4">
        <v>4.75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1.44</v>
      </c>
      <c r="F27" s="4">
        <v>2.89</v>
      </c>
      <c r="G27" s="4">
        <v>2.89</v>
      </c>
      <c r="H27" s="4">
        <v>4.8099999999999996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1.46</v>
      </c>
      <c r="F28" s="4">
        <v>2.93</v>
      </c>
      <c r="G28" s="4">
        <v>2.93</v>
      </c>
      <c r="H28" s="4">
        <v>4.88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1.48</v>
      </c>
      <c r="F29" s="4">
        <v>2.97</v>
      </c>
      <c r="G29" s="4">
        <v>2.97</v>
      </c>
      <c r="H29" s="4">
        <v>4.95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1.5</v>
      </c>
      <c r="F30" s="4">
        <v>3.01</v>
      </c>
      <c r="G30" s="4">
        <v>3.01</v>
      </c>
      <c r="H30" s="4">
        <v>5.01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1.52</v>
      </c>
      <c r="F31" s="4">
        <v>3.05</v>
      </c>
      <c r="G31" s="4">
        <v>3.05</v>
      </c>
      <c r="H31" s="4">
        <v>5.08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1.54</v>
      </c>
      <c r="F32" s="4">
        <v>3.09</v>
      </c>
      <c r="G32" s="4">
        <v>3.09</v>
      </c>
      <c r="H32" s="4">
        <v>5.15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1.56</v>
      </c>
      <c r="F33" s="4">
        <v>3.13</v>
      </c>
      <c r="G33" s="4">
        <v>3.13</v>
      </c>
      <c r="H33" s="4">
        <v>5.21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1.6</v>
      </c>
      <c r="F34" s="4">
        <v>3.2</v>
      </c>
      <c r="G34" s="4">
        <v>3.2</v>
      </c>
      <c r="H34" s="4">
        <v>5.33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1.64</v>
      </c>
      <c r="F35" s="4">
        <v>3.28</v>
      </c>
      <c r="G35" s="4">
        <v>3.27</v>
      </c>
      <c r="H35" s="4">
        <v>5.45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1.67</v>
      </c>
      <c r="F36" s="4">
        <v>3.35</v>
      </c>
      <c r="G36" s="4">
        <v>3.34</v>
      </c>
      <c r="H36" s="4">
        <v>5.58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1.71</v>
      </c>
      <c r="F37" s="4">
        <v>3.42</v>
      </c>
      <c r="G37" s="4">
        <v>3.42</v>
      </c>
      <c r="H37" s="4">
        <v>5.7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1.74</v>
      </c>
      <c r="F38" s="4">
        <v>3.49</v>
      </c>
      <c r="G38" s="4">
        <v>3.49</v>
      </c>
      <c r="H38" s="4">
        <v>5.82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1.78</v>
      </c>
      <c r="F39" s="4">
        <v>3.57</v>
      </c>
      <c r="G39" s="4">
        <v>3.56</v>
      </c>
      <c r="H39" s="4">
        <v>5.94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1.82</v>
      </c>
      <c r="F40" s="4">
        <v>3.64</v>
      </c>
      <c r="G40" s="4">
        <v>3.63</v>
      </c>
      <c r="H40" s="4">
        <v>6.06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1.85</v>
      </c>
      <c r="F41" s="4">
        <v>3.71</v>
      </c>
      <c r="G41" s="4">
        <v>3.71</v>
      </c>
      <c r="H41" s="4">
        <v>6.18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1.89</v>
      </c>
      <c r="F42" s="4">
        <v>3.79</v>
      </c>
      <c r="G42" s="4">
        <v>3.78</v>
      </c>
      <c r="H42" s="4">
        <v>6.3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1.93</v>
      </c>
      <c r="F43" s="4">
        <v>3.86</v>
      </c>
      <c r="G43" s="4">
        <v>3.85</v>
      </c>
      <c r="H43" s="4">
        <v>6.42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1.94</v>
      </c>
      <c r="F44" s="4">
        <v>3.89</v>
      </c>
      <c r="G44" s="4">
        <v>3.88</v>
      </c>
      <c r="H44" s="4">
        <v>6.47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2.6</v>
      </c>
      <c r="F45" s="4">
        <v>4.57</v>
      </c>
      <c r="G45" s="4">
        <v>5.21</v>
      </c>
      <c r="H45" s="4">
        <v>7.82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2.62</v>
      </c>
      <c r="F46" s="4">
        <v>4.5999999999999996</v>
      </c>
      <c r="G46" s="4">
        <v>5.25</v>
      </c>
      <c r="H46" s="4">
        <v>7.88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2.64</v>
      </c>
      <c r="F47" s="4">
        <v>4.6399999999999997</v>
      </c>
      <c r="G47" s="4">
        <v>5.29</v>
      </c>
      <c r="H47" s="4">
        <v>7.94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2.66</v>
      </c>
      <c r="F48" s="4">
        <v>4.67</v>
      </c>
      <c r="G48" s="4">
        <v>5.33</v>
      </c>
      <c r="H48" s="4">
        <v>8</v>
      </c>
      <c r="I48" s="4"/>
      <c r="J48" s="4"/>
      <c r="K48" s="22"/>
      <c r="L48" s="22"/>
      <c r="M48" s="22"/>
      <c r="N48" s="22"/>
      <c r="O48" s="4"/>
    </row>
    <row r="49" spans="3:15">
      <c r="C49" s="1">
        <v>51</v>
      </c>
      <c r="D49" s="1"/>
      <c r="E49" s="4">
        <v>3.36</v>
      </c>
      <c r="F49" s="4">
        <v>5.38</v>
      </c>
      <c r="G49" s="4">
        <v>6.72</v>
      </c>
      <c r="H49" s="4">
        <v>9.41</v>
      </c>
      <c r="I49" s="4"/>
      <c r="J49" s="4"/>
      <c r="K49" s="22"/>
      <c r="L49" s="22"/>
      <c r="M49" s="22"/>
      <c r="N49" s="22"/>
      <c r="O49" s="4"/>
    </row>
    <row r="50" spans="3:15">
      <c r="C50" s="1">
        <v>52</v>
      </c>
      <c r="D50" s="1"/>
      <c r="E50" s="4">
        <v>3.39</v>
      </c>
      <c r="F50" s="4">
        <v>5.42</v>
      </c>
      <c r="G50" s="4">
        <v>6.77</v>
      </c>
      <c r="H50" s="4">
        <v>9.48</v>
      </c>
      <c r="I50" s="4"/>
      <c r="J50" s="4"/>
      <c r="K50" s="22"/>
      <c r="L50" s="22"/>
      <c r="M50" s="22"/>
      <c r="N50" s="22"/>
      <c r="O50" s="4"/>
    </row>
    <row r="51" spans="3:15">
      <c r="C51" s="1">
        <v>53</v>
      </c>
      <c r="D51" s="1"/>
      <c r="E51" s="4">
        <v>3.41</v>
      </c>
      <c r="F51" s="4">
        <v>5.46</v>
      </c>
      <c r="G51" s="4">
        <v>6.82</v>
      </c>
      <c r="H51" s="4">
        <v>9.5500000000000007</v>
      </c>
      <c r="I51" s="4"/>
      <c r="J51" s="4"/>
      <c r="K51" s="22"/>
      <c r="L51" s="22"/>
      <c r="M51" s="22"/>
      <c r="N51" s="22"/>
      <c r="O51" s="4"/>
    </row>
    <row r="52" spans="3:15">
      <c r="C52" s="1">
        <v>54</v>
      </c>
      <c r="D52" s="1"/>
      <c r="E52" s="4">
        <v>4.12</v>
      </c>
      <c r="F52" s="4">
        <v>6.19</v>
      </c>
      <c r="G52" s="4">
        <v>8.24</v>
      </c>
      <c r="H52" s="4">
        <v>10.99</v>
      </c>
      <c r="I52" s="4"/>
      <c r="J52" s="4"/>
      <c r="K52" s="22"/>
      <c r="L52" s="22"/>
      <c r="M52" s="22"/>
      <c r="N52" s="22"/>
      <c r="O52" s="4"/>
    </row>
    <row r="53" spans="3:15">
      <c r="C53" s="1">
        <v>55</v>
      </c>
      <c r="D53" s="1"/>
      <c r="E53" s="4">
        <v>4.1500000000000004</v>
      </c>
      <c r="F53" s="4">
        <v>6.23</v>
      </c>
      <c r="G53" s="4">
        <v>8.3000000000000007</v>
      </c>
      <c r="H53" s="4">
        <v>11.07</v>
      </c>
      <c r="I53" s="4"/>
      <c r="J53" s="4"/>
      <c r="K53" s="22"/>
      <c r="L53" s="22"/>
      <c r="M53" s="22"/>
      <c r="N53" s="22"/>
      <c r="O53" s="4"/>
    </row>
    <row r="54" spans="3:15">
      <c r="C54" s="1">
        <v>56</v>
      </c>
      <c r="D54" s="1"/>
      <c r="E54" s="4">
        <v>4.95</v>
      </c>
      <c r="F54" s="4">
        <v>7.08</v>
      </c>
      <c r="G54" s="4">
        <v>9.89</v>
      </c>
      <c r="H54" s="4">
        <v>12.73</v>
      </c>
      <c r="I54" s="4"/>
      <c r="J54" s="4"/>
      <c r="K54" s="22"/>
      <c r="L54" s="22"/>
      <c r="M54" s="22"/>
      <c r="N54" s="22"/>
      <c r="O54" s="4"/>
    </row>
    <row r="55" spans="3:15">
      <c r="C55" s="1">
        <v>57</v>
      </c>
      <c r="D55" s="1"/>
      <c r="E55" s="4">
        <v>5.0599999999999996</v>
      </c>
      <c r="F55" s="4">
        <v>7.23</v>
      </c>
      <c r="G55" s="4">
        <v>10.11</v>
      </c>
      <c r="H55" s="4">
        <v>13.01</v>
      </c>
      <c r="I55" s="4"/>
      <c r="J55" s="4"/>
      <c r="K55" s="22"/>
      <c r="L55" s="22"/>
      <c r="M55" s="22"/>
      <c r="N55" s="22"/>
      <c r="O55" s="4"/>
    </row>
    <row r="56" spans="3:15">
      <c r="C56" s="1">
        <v>58</v>
      </c>
      <c r="D56" s="1"/>
      <c r="E56" s="4">
        <v>5.91</v>
      </c>
      <c r="F56" s="4">
        <v>8.1300000000000008</v>
      </c>
      <c r="G56" s="4">
        <v>11.82</v>
      </c>
      <c r="H56" s="4">
        <v>14.77</v>
      </c>
      <c r="I56" s="4"/>
      <c r="J56" s="4"/>
      <c r="K56" s="22"/>
      <c r="L56" s="22"/>
      <c r="M56" s="22"/>
      <c r="N56" s="22"/>
      <c r="O56" s="4"/>
    </row>
    <row r="57" spans="3:15">
      <c r="C57" s="1">
        <v>59</v>
      </c>
      <c r="D57" s="1"/>
      <c r="E57" s="4">
        <v>6.78</v>
      </c>
      <c r="F57" s="4">
        <v>9.0500000000000007</v>
      </c>
      <c r="G57" s="4">
        <v>13.56</v>
      </c>
      <c r="H57" s="4">
        <v>16.579999999999998</v>
      </c>
      <c r="I57" s="4"/>
      <c r="J57" s="4"/>
      <c r="K57" s="22"/>
      <c r="L57" s="22"/>
      <c r="M57" s="22"/>
      <c r="N57" s="22"/>
      <c r="O57" s="4"/>
    </row>
    <row r="58" spans="3:15">
      <c r="C58" s="1">
        <v>60</v>
      </c>
      <c r="D58" s="1"/>
      <c r="E58" s="4">
        <v>7.69</v>
      </c>
      <c r="F58" s="4">
        <v>10</v>
      </c>
      <c r="G58" s="4">
        <v>15.37</v>
      </c>
      <c r="H58" s="4">
        <v>18.46</v>
      </c>
      <c r="I58" s="4"/>
      <c r="J58" s="4"/>
      <c r="K58" s="22"/>
      <c r="L58" s="22"/>
      <c r="M58" s="22"/>
      <c r="N58" s="22"/>
      <c r="O58" s="4"/>
    </row>
    <row r="59" spans="3:15">
      <c r="C59" s="1">
        <v>61</v>
      </c>
      <c r="D59" s="1"/>
      <c r="E59" s="4">
        <v>8.6300000000000008</v>
      </c>
      <c r="F59" s="4">
        <v>11</v>
      </c>
      <c r="G59" s="4">
        <v>17.27</v>
      </c>
      <c r="H59" s="4">
        <v>20.41</v>
      </c>
      <c r="I59" s="4"/>
      <c r="J59" s="4"/>
      <c r="K59" s="22"/>
      <c r="L59" s="22"/>
      <c r="M59" s="22"/>
      <c r="N59" s="22"/>
      <c r="O59" s="4"/>
    </row>
    <row r="60" spans="3:15">
      <c r="C60" s="1">
        <v>62</v>
      </c>
      <c r="D60" s="1"/>
      <c r="E60" s="4">
        <v>9.6</v>
      </c>
      <c r="F60" s="4">
        <v>12.01</v>
      </c>
      <c r="G60" s="4">
        <v>19.2</v>
      </c>
      <c r="H60" s="4">
        <v>22.41</v>
      </c>
      <c r="I60" s="4"/>
      <c r="J60" s="4"/>
      <c r="K60" s="22"/>
      <c r="L60" s="22"/>
      <c r="M60" s="22"/>
      <c r="N60" s="22"/>
      <c r="O60" s="4"/>
    </row>
    <row r="61" spans="3:15">
      <c r="C61" s="1">
        <v>63</v>
      </c>
      <c r="D61" s="1"/>
      <c r="E61" s="4">
        <v>10.68</v>
      </c>
      <c r="F61" s="4">
        <v>13.15</v>
      </c>
      <c r="G61" s="4">
        <v>21.36</v>
      </c>
      <c r="H61" s="4">
        <v>24.65</v>
      </c>
      <c r="I61" s="4"/>
      <c r="J61" s="4"/>
      <c r="K61" s="22"/>
      <c r="L61" s="22"/>
      <c r="M61" s="22"/>
      <c r="N61" s="22"/>
      <c r="O61" s="4"/>
    </row>
    <row r="62" spans="3:15">
      <c r="C62" s="1">
        <v>64</v>
      </c>
      <c r="D62" s="1"/>
      <c r="E62" s="4">
        <v>11.81</v>
      </c>
      <c r="F62" s="4">
        <v>14.35</v>
      </c>
      <c r="G62" s="4">
        <v>23.62</v>
      </c>
      <c r="H62" s="4">
        <v>27</v>
      </c>
      <c r="I62" s="4"/>
      <c r="J62" s="4"/>
      <c r="K62" s="22"/>
      <c r="L62" s="22"/>
      <c r="M62" s="22"/>
      <c r="N62" s="22"/>
      <c r="O62" s="4"/>
    </row>
    <row r="63" spans="3:15">
      <c r="C63" s="1">
        <v>65</v>
      </c>
      <c r="D63" s="1"/>
      <c r="E63" s="4">
        <v>12.98</v>
      </c>
      <c r="F63" s="4">
        <v>15.58</v>
      </c>
      <c r="G63" s="4">
        <v>25.95</v>
      </c>
      <c r="H63" s="4">
        <v>29.42</v>
      </c>
      <c r="I63" s="4"/>
      <c r="J63" s="4"/>
      <c r="K63" s="22"/>
      <c r="L63" s="22"/>
      <c r="M63" s="22"/>
      <c r="N63" s="22"/>
      <c r="O63" s="4"/>
    </row>
    <row r="64" spans="3:15">
      <c r="C64" s="1">
        <v>66</v>
      </c>
      <c r="D64" s="1"/>
      <c r="E64" s="4">
        <v>15.08</v>
      </c>
      <c r="F64" s="4">
        <v>17.75</v>
      </c>
      <c r="G64" s="4">
        <v>30.15</v>
      </c>
      <c r="H64" s="4">
        <v>33.71</v>
      </c>
      <c r="I64" s="4"/>
      <c r="J64" s="4"/>
      <c r="K64" s="22"/>
      <c r="L64" s="22"/>
      <c r="M64" s="22"/>
      <c r="N64" s="22"/>
      <c r="O64" s="4"/>
    </row>
    <row r="65" spans="3:15">
      <c r="C65" s="1">
        <v>67</v>
      </c>
      <c r="D65" s="1"/>
      <c r="E65" s="4">
        <v>16.350000000000001</v>
      </c>
      <c r="F65" s="4">
        <v>19.09</v>
      </c>
      <c r="G65" s="4">
        <v>32.700000000000003</v>
      </c>
      <c r="H65" s="4">
        <v>36.340000000000003</v>
      </c>
      <c r="I65" s="4"/>
      <c r="J65" s="4"/>
      <c r="K65" s="22"/>
      <c r="L65" s="22"/>
      <c r="M65" s="22"/>
      <c r="N65" s="22"/>
      <c r="O65" s="4"/>
    </row>
    <row r="66" spans="3:15">
      <c r="C66" s="1">
        <v>68</v>
      </c>
      <c r="D66" s="1"/>
      <c r="E66" s="4">
        <v>16.97</v>
      </c>
      <c r="F66" s="4">
        <v>19.66</v>
      </c>
      <c r="G66" s="4">
        <v>33.94</v>
      </c>
      <c r="H66" s="4">
        <v>37.520000000000003</v>
      </c>
      <c r="I66" s="4"/>
      <c r="J66" s="4"/>
      <c r="K66" s="22"/>
      <c r="L66" s="22"/>
      <c r="M66" s="22"/>
      <c r="N66" s="22"/>
      <c r="O66" s="4"/>
    </row>
    <row r="67" spans="3:15">
      <c r="C67" s="1">
        <v>69</v>
      </c>
      <c r="D67" s="1"/>
      <c r="E67" s="4">
        <v>17.57</v>
      </c>
      <c r="F67" s="4">
        <v>20.22</v>
      </c>
      <c r="G67" s="4">
        <v>35.14</v>
      </c>
      <c r="H67" s="4">
        <v>38.659999999999997</v>
      </c>
      <c r="I67" s="4"/>
      <c r="J67" s="4"/>
      <c r="K67" s="22"/>
      <c r="L67" s="22"/>
      <c r="M67" s="22"/>
      <c r="N67" s="22"/>
      <c r="O67" s="4"/>
    </row>
    <row r="68" spans="3:15">
      <c r="C68" s="1">
        <v>70</v>
      </c>
      <c r="D68" s="1"/>
      <c r="E68" s="4">
        <v>18.989999999999998</v>
      </c>
      <c r="F68" s="4">
        <v>21.59</v>
      </c>
      <c r="G68" s="4">
        <v>37.979999999999997</v>
      </c>
      <c r="H68" s="4">
        <v>41.44</v>
      </c>
      <c r="I68" s="4"/>
      <c r="J68" s="4"/>
      <c r="K68" s="22"/>
      <c r="L68" s="22"/>
      <c r="M68" s="22"/>
      <c r="N68" s="22"/>
      <c r="O68" s="4"/>
    </row>
    <row r="69" spans="3:15">
      <c r="C69" s="1">
        <v>71</v>
      </c>
      <c r="D69" s="1"/>
      <c r="E69" s="4">
        <v>19.52</v>
      </c>
      <c r="F69" s="4">
        <v>22.07</v>
      </c>
      <c r="G69" s="4">
        <v>39.03</v>
      </c>
      <c r="H69" s="4">
        <v>42.43</v>
      </c>
      <c r="I69" s="4"/>
      <c r="J69" s="4"/>
      <c r="K69" s="22"/>
      <c r="L69" s="22"/>
      <c r="M69" s="22"/>
      <c r="N69" s="22"/>
      <c r="O69" s="4"/>
    </row>
    <row r="70" spans="3:15">
      <c r="C70" s="1">
        <v>72</v>
      </c>
      <c r="D70" s="1"/>
      <c r="E70" s="4">
        <v>20.83</v>
      </c>
      <c r="F70" s="4">
        <v>23.34</v>
      </c>
      <c r="G70" s="4">
        <v>41.66</v>
      </c>
      <c r="H70" s="4">
        <v>45</v>
      </c>
      <c r="I70" s="4"/>
      <c r="J70" s="4"/>
      <c r="K70" s="22"/>
      <c r="L70" s="22"/>
      <c r="M70" s="22"/>
      <c r="N70" s="22"/>
      <c r="O70" s="4"/>
    </row>
    <row r="71" spans="3:15">
      <c r="C71" s="1">
        <v>73</v>
      </c>
      <c r="D71" s="1"/>
      <c r="E71" s="4">
        <v>22.5</v>
      </c>
      <c r="F71" s="4">
        <v>25.01</v>
      </c>
      <c r="G71" s="4">
        <v>45</v>
      </c>
      <c r="H71" s="4">
        <v>48.34</v>
      </c>
      <c r="I71" s="4"/>
      <c r="J71" s="4"/>
      <c r="K71" s="22"/>
      <c r="L71" s="22"/>
      <c r="M71" s="22"/>
      <c r="N71" s="22"/>
      <c r="O71" s="4"/>
    </row>
    <row r="72" spans="3:15">
      <c r="C72" s="1">
        <v>74</v>
      </c>
      <c r="D72" s="1"/>
      <c r="E72" s="4">
        <v>24.17</v>
      </c>
      <c r="F72" s="4">
        <v>26.68</v>
      </c>
      <c r="G72" s="4">
        <v>48.34</v>
      </c>
      <c r="H72" s="4">
        <v>51.68</v>
      </c>
      <c r="I72" s="4"/>
      <c r="J72" s="4"/>
      <c r="K72" s="22"/>
      <c r="L72" s="22"/>
      <c r="M72" s="22"/>
      <c r="N72" s="22"/>
      <c r="O72" s="4"/>
    </row>
    <row r="73" spans="3:15">
      <c r="C73" s="1">
        <v>75</v>
      </c>
      <c r="D73" s="1"/>
      <c r="E73" s="4">
        <v>24.17</v>
      </c>
      <c r="F73" s="4">
        <v>26.68</v>
      </c>
      <c r="G73" s="4">
        <v>48.34</v>
      </c>
      <c r="H73" s="4">
        <v>51.68</v>
      </c>
      <c r="I73" s="4"/>
      <c r="J73" s="4"/>
      <c r="K73" s="22"/>
      <c r="L73" s="22"/>
      <c r="M73" s="22"/>
      <c r="N73" s="22"/>
      <c r="O73" s="4"/>
    </row>
    <row r="74" spans="3:15">
      <c r="C74" s="1">
        <v>76</v>
      </c>
      <c r="D74" s="1"/>
      <c r="E74" s="4">
        <v>25</v>
      </c>
      <c r="F74" s="4">
        <v>27.51</v>
      </c>
      <c r="G74" s="4">
        <v>50</v>
      </c>
      <c r="H74" s="4">
        <v>53.34</v>
      </c>
      <c r="I74" s="4"/>
      <c r="J74" s="4"/>
      <c r="K74" s="22"/>
      <c r="L74" s="22"/>
      <c r="M74" s="22"/>
      <c r="N74" s="22"/>
      <c r="O74" s="4"/>
    </row>
    <row r="75" spans="3:15">
      <c r="C75" s="1">
        <v>77</v>
      </c>
      <c r="D75" s="1"/>
      <c r="E75" s="4">
        <v>26.67</v>
      </c>
      <c r="F75" s="4">
        <v>29.18</v>
      </c>
      <c r="G75" s="4">
        <v>53.34</v>
      </c>
      <c r="H75" s="4">
        <v>56.68</v>
      </c>
      <c r="I75" s="4"/>
      <c r="J75" s="4"/>
      <c r="K75" s="22"/>
      <c r="L75" s="22"/>
      <c r="M75" s="22"/>
      <c r="N75" s="22"/>
      <c r="O75" s="4"/>
    </row>
    <row r="76" spans="3:15">
      <c r="C76" s="1">
        <v>78</v>
      </c>
      <c r="D76" s="1"/>
      <c r="E76" s="4">
        <v>29.17</v>
      </c>
      <c r="F76" s="4">
        <v>31.68</v>
      </c>
      <c r="G76" s="4">
        <v>58.34</v>
      </c>
      <c r="H76" s="4">
        <v>61.68</v>
      </c>
      <c r="I76" s="4"/>
      <c r="J76" s="4"/>
      <c r="K76" s="22"/>
      <c r="L76" s="22"/>
      <c r="M76" s="22"/>
      <c r="N76" s="22"/>
      <c r="O76" s="4"/>
    </row>
    <row r="77" spans="3:15">
      <c r="C77" s="1">
        <v>79</v>
      </c>
      <c r="D77" s="1"/>
      <c r="E77" s="4">
        <v>30.83</v>
      </c>
      <c r="F77" s="4">
        <v>33.340000000000003</v>
      </c>
      <c r="G77" s="4">
        <v>61.66</v>
      </c>
      <c r="H77" s="4">
        <v>65</v>
      </c>
      <c r="I77" s="4"/>
      <c r="J77" s="4"/>
      <c r="K77" s="22"/>
      <c r="L77" s="22"/>
      <c r="M77" s="22"/>
      <c r="N77" s="22"/>
      <c r="O77" s="4"/>
    </row>
    <row r="78" spans="3:15">
      <c r="C78" s="1">
        <v>80</v>
      </c>
      <c r="D78" s="1"/>
      <c r="E78" s="4">
        <v>32.5</v>
      </c>
      <c r="F78" s="4">
        <v>35.01</v>
      </c>
      <c r="G78" s="4">
        <v>65</v>
      </c>
      <c r="H78" s="4">
        <v>68.34</v>
      </c>
      <c r="I78" s="4"/>
      <c r="J78" s="4"/>
      <c r="K78" s="22"/>
      <c r="L78" s="22"/>
      <c r="M78" s="22"/>
      <c r="N78" s="22"/>
      <c r="O78" s="4"/>
    </row>
    <row r="79" spans="3:15">
      <c r="C79" s="1">
        <v>81</v>
      </c>
      <c r="D79" s="1"/>
      <c r="E79" s="4">
        <v>35</v>
      </c>
      <c r="F79" s="4">
        <v>37.51</v>
      </c>
      <c r="G79" s="4">
        <v>70</v>
      </c>
      <c r="H79" s="4">
        <v>73.34</v>
      </c>
      <c r="I79" s="4"/>
      <c r="J79" s="4"/>
      <c r="K79" s="22"/>
      <c r="L79" s="22"/>
      <c r="M79" s="22"/>
      <c r="N79" s="22"/>
      <c r="O79" s="4"/>
    </row>
    <row r="80" spans="3:15">
      <c r="C80" s="1">
        <v>82</v>
      </c>
      <c r="D80" s="1"/>
      <c r="E80" s="4">
        <v>37.5</v>
      </c>
      <c r="F80" s="4">
        <v>40.01</v>
      </c>
      <c r="G80" s="4">
        <v>75</v>
      </c>
      <c r="H80" s="4">
        <v>78.34</v>
      </c>
      <c r="I80" s="4"/>
      <c r="J80" s="4"/>
      <c r="K80" s="22"/>
      <c r="L80" s="22"/>
      <c r="M80" s="22"/>
      <c r="N80" s="22"/>
      <c r="O80" s="4"/>
    </row>
    <row r="81" spans="3:15">
      <c r="C81" s="1">
        <v>83</v>
      </c>
      <c r="D81" s="1"/>
      <c r="E81" s="4">
        <v>39.17</v>
      </c>
      <c r="F81" s="4">
        <v>41.68</v>
      </c>
      <c r="G81" s="4">
        <v>78.34</v>
      </c>
      <c r="H81" s="4">
        <v>81.680000000000007</v>
      </c>
      <c r="I81" s="4"/>
      <c r="J81" s="4"/>
      <c r="K81" s="22"/>
      <c r="L81" s="22"/>
      <c r="M81" s="22"/>
      <c r="N81" s="22"/>
      <c r="O81" s="4"/>
    </row>
    <row r="82" spans="3:15">
      <c r="C82" s="1">
        <v>84</v>
      </c>
      <c r="D82" s="1"/>
      <c r="E82" s="4">
        <v>41.67</v>
      </c>
      <c r="F82" s="4">
        <v>44.18</v>
      </c>
      <c r="G82" s="4">
        <v>83.34</v>
      </c>
      <c r="H82" s="4">
        <v>86.68</v>
      </c>
      <c r="I82" s="4"/>
      <c r="J82" s="4"/>
      <c r="K82" s="22"/>
      <c r="L82" s="22"/>
      <c r="M82" s="22"/>
      <c r="N82" s="22"/>
      <c r="O82" s="4"/>
    </row>
    <row r="83" spans="3:15">
      <c r="C83" s="1">
        <v>85</v>
      </c>
      <c r="D83" s="1"/>
      <c r="E83" s="4">
        <v>43.33</v>
      </c>
      <c r="F83" s="4">
        <v>45.84</v>
      </c>
      <c r="G83" s="4">
        <v>86.66</v>
      </c>
      <c r="H83" s="4">
        <v>90</v>
      </c>
      <c r="I83" s="4"/>
      <c r="J83" s="4"/>
      <c r="K83" s="22"/>
      <c r="L83" s="22"/>
      <c r="M83" s="22"/>
      <c r="N83" s="22"/>
      <c r="O83" s="4"/>
    </row>
    <row r="84" spans="3:15">
      <c r="C84" s="1">
        <v>86</v>
      </c>
      <c r="D84" s="1"/>
      <c r="E84" s="4">
        <v>44.17</v>
      </c>
      <c r="F84" s="4">
        <v>46.68</v>
      </c>
      <c r="G84" s="4">
        <v>88.34</v>
      </c>
      <c r="H84" s="4">
        <v>91.68</v>
      </c>
      <c r="I84" s="4"/>
      <c r="J84" s="4"/>
      <c r="K84" s="22"/>
      <c r="L84" s="22"/>
      <c r="M84" s="22"/>
      <c r="N84" s="22"/>
      <c r="O84" s="4"/>
    </row>
    <row r="85" spans="3:15">
      <c r="C85" s="1">
        <v>87</v>
      </c>
      <c r="D85" s="1"/>
      <c r="E85" s="4">
        <v>45</v>
      </c>
      <c r="F85" s="4">
        <v>47.51</v>
      </c>
      <c r="G85" s="4">
        <v>90</v>
      </c>
      <c r="H85" s="4">
        <v>93.34</v>
      </c>
      <c r="I85" s="4"/>
      <c r="J85" s="4"/>
      <c r="K85" s="22"/>
      <c r="L85" s="22"/>
      <c r="M85" s="22"/>
      <c r="N85" s="22"/>
      <c r="O85" s="4"/>
    </row>
    <row r="86" spans="3:15">
      <c r="C86" s="1">
        <v>88</v>
      </c>
      <c r="D86" s="1"/>
      <c r="E86" s="4">
        <v>45</v>
      </c>
      <c r="F86" s="4">
        <v>47.51</v>
      </c>
      <c r="G86" s="4">
        <v>90</v>
      </c>
      <c r="H86" s="4">
        <v>93.34</v>
      </c>
      <c r="I86" s="4"/>
      <c r="J86" s="4"/>
      <c r="K86" s="22"/>
      <c r="L86" s="22"/>
      <c r="M86" s="22"/>
      <c r="N86" s="22"/>
      <c r="O86" s="4"/>
    </row>
    <row r="87" spans="3:15">
      <c r="C87" s="1">
        <v>89</v>
      </c>
      <c r="D87" s="1"/>
      <c r="E87" s="4">
        <v>45</v>
      </c>
      <c r="F87" s="4">
        <v>47.51</v>
      </c>
      <c r="G87" s="4">
        <v>90</v>
      </c>
      <c r="H87" s="4">
        <v>93.34</v>
      </c>
      <c r="I87" s="4"/>
      <c r="J87" s="4"/>
      <c r="K87" s="22"/>
      <c r="L87" s="22"/>
      <c r="M87" s="22"/>
      <c r="N87" s="22"/>
      <c r="O87" s="4"/>
    </row>
  </sheetData>
  <mergeCells count="1">
    <mergeCell ref="E10:H10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00BC-A15A-4866-9454-C31D11FB0FD3}">
  <sheetPr codeName="Sheet134">
    <tabColor theme="9" tint="-0.49998474074526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100</v>
      </c>
      <c r="F13" s="1">
        <v>100</v>
      </c>
      <c r="G13" s="1">
        <v>100</v>
      </c>
      <c r="H13" s="1">
        <v>100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6.35</v>
      </c>
      <c r="F16" s="4">
        <v>10.44</v>
      </c>
      <c r="G16" s="4">
        <v>12.71</v>
      </c>
      <c r="H16" s="4">
        <v>18.16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6.35</v>
      </c>
      <c r="F17" s="4">
        <v>10.44</v>
      </c>
      <c r="G17" s="4">
        <v>12.71</v>
      </c>
      <c r="H17" s="4">
        <v>18.16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6.35</v>
      </c>
      <c r="F18" s="4">
        <v>10.44</v>
      </c>
      <c r="G18" s="4">
        <v>12.71</v>
      </c>
      <c r="H18" s="4">
        <v>18.16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6.35</v>
      </c>
      <c r="F19" s="4">
        <v>10.44</v>
      </c>
      <c r="G19" s="4">
        <v>12.71</v>
      </c>
      <c r="H19" s="4">
        <v>18.16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6.35</v>
      </c>
      <c r="F20" s="4">
        <v>10.44</v>
      </c>
      <c r="G20" s="4">
        <v>12.71</v>
      </c>
      <c r="H20" s="4">
        <v>18.16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6.35</v>
      </c>
      <c r="F21" s="4">
        <v>10.44</v>
      </c>
      <c r="G21" s="4">
        <v>12.71</v>
      </c>
      <c r="H21" s="4">
        <v>18.16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6.35</v>
      </c>
      <c r="F22" s="4">
        <v>10.44</v>
      </c>
      <c r="G22" s="4">
        <v>12.71</v>
      </c>
      <c r="H22" s="4">
        <v>18.16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6.35</v>
      </c>
      <c r="F23" s="4">
        <v>10.44</v>
      </c>
      <c r="G23" s="4">
        <v>12.71</v>
      </c>
      <c r="H23" s="4">
        <v>18.16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6.45</v>
      </c>
      <c r="F24" s="4">
        <v>10.6</v>
      </c>
      <c r="G24" s="4">
        <v>12.9</v>
      </c>
      <c r="H24" s="4">
        <v>18.43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6.54</v>
      </c>
      <c r="F25" s="4">
        <v>10.75</v>
      </c>
      <c r="G25" s="4">
        <v>13.08</v>
      </c>
      <c r="H25" s="4">
        <v>18.690000000000001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6.63</v>
      </c>
      <c r="F26" s="4">
        <v>10.9</v>
      </c>
      <c r="G26" s="4">
        <v>13.27</v>
      </c>
      <c r="H26" s="4">
        <v>18.96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6.73</v>
      </c>
      <c r="F27" s="4">
        <v>11.06</v>
      </c>
      <c r="G27" s="4">
        <v>13.46</v>
      </c>
      <c r="H27" s="4">
        <v>19.23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6.82</v>
      </c>
      <c r="F28" s="4">
        <v>11.21</v>
      </c>
      <c r="G28" s="4">
        <v>13.64</v>
      </c>
      <c r="H28" s="4">
        <v>19.489999999999998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6.91</v>
      </c>
      <c r="F29" s="4">
        <v>11.36</v>
      </c>
      <c r="G29" s="4">
        <v>13.83</v>
      </c>
      <c r="H29" s="4">
        <v>19.760000000000002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7.01</v>
      </c>
      <c r="F30" s="4">
        <v>11.52</v>
      </c>
      <c r="G30" s="4">
        <v>14.02</v>
      </c>
      <c r="H30" s="4">
        <v>20.03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7.1</v>
      </c>
      <c r="F31" s="4">
        <v>11.67</v>
      </c>
      <c r="G31" s="4">
        <v>14.2</v>
      </c>
      <c r="H31" s="4">
        <v>20.29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7.19</v>
      </c>
      <c r="F32" s="4">
        <v>11.82</v>
      </c>
      <c r="G32" s="4">
        <v>14.39</v>
      </c>
      <c r="H32" s="4">
        <v>20.56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7.29</v>
      </c>
      <c r="F33" s="4">
        <v>11.98</v>
      </c>
      <c r="G33" s="4">
        <v>14.58</v>
      </c>
      <c r="H33" s="4">
        <v>20.83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7.46</v>
      </c>
      <c r="F34" s="4">
        <v>12.25</v>
      </c>
      <c r="G34" s="4">
        <v>14.91</v>
      </c>
      <c r="H34" s="4">
        <v>21.31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7.63</v>
      </c>
      <c r="F35" s="4">
        <v>12.53</v>
      </c>
      <c r="G35" s="4">
        <v>15.25</v>
      </c>
      <c r="H35" s="4">
        <v>21.79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7.79</v>
      </c>
      <c r="F36" s="4">
        <v>12.81</v>
      </c>
      <c r="G36" s="4">
        <v>15.59</v>
      </c>
      <c r="H36" s="4">
        <v>22.27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7.96</v>
      </c>
      <c r="F37" s="4">
        <v>13.09</v>
      </c>
      <c r="G37" s="4">
        <v>15.93</v>
      </c>
      <c r="H37" s="4">
        <v>22.76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8.1300000000000008</v>
      </c>
      <c r="F38" s="4">
        <v>13.36</v>
      </c>
      <c r="G38" s="4">
        <v>16.27</v>
      </c>
      <c r="H38" s="4">
        <v>23.24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8.3000000000000007</v>
      </c>
      <c r="F39" s="4">
        <v>13.64</v>
      </c>
      <c r="G39" s="4">
        <v>16.600000000000001</v>
      </c>
      <c r="H39" s="4">
        <v>23.72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9.08</v>
      </c>
      <c r="F40" s="4">
        <v>14.53</v>
      </c>
      <c r="G40" s="4">
        <v>18.16</v>
      </c>
      <c r="H40" s="4">
        <v>25.43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9.8800000000000008</v>
      </c>
      <c r="F41" s="4">
        <v>15.44</v>
      </c>
      <c r="G41" s="4">
        <v>19.77</v>
      </c>
      <c r="H41" s="4">
        <v>27.18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10.08</v>
      </c>
      <c r="F42" s="4">
        <v>15.74</v>
      </c>
      <c r="G42" s="4">
        <v>20.16</v>
      </c>
      <c r="H42" s="4">
        <v>27.71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10.9</v>
      </c>
      <c r="F43" s="4">
        <v>16.68</v>
      </c>
      <c r="G43" s="4">
        <v>21.81</v>
      </c>
      <c r="H43" s="4">
        <v>29.51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11.64</v>
      </c>
      <c r="F44" s="4">
        <v>17.46</v>
      </c>
      <c r="G44" s="4">
        <v>23.28</v>
      </c>
      <c r="H44" s="4">
        <v>31.04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12.39</v>
      </c>
      <c r="F45" s="4">
        <v>18.25</v>
      </c>
      <c r="G45" s="4">
        <v>24.77</v>
      </c>
      <c r="H45" s="4">
        <v>32.590000000000003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12.48</v>
      </c>
      <c r="F46" s="4">
        <v>18.39</v>
      </c>
      <c r="G46" s="4">
        <v>24.96</v>
      </c>
      <c r="H46" s="4">
        <v>32.840000000000003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13.23</v>
      </c>
      <c r="F47" s="4">
        <v>19.18</v>
      </c>
      <c r="G47" s="4">
        <v>26.46</v>
      </c>
      <c r="H47" s="4">
        <v>34.4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14</v>
      </c>
      <c r="F48" s="4">
        <v>20</v>
      </c>
      <c r="G48" s="4">
        <v>28</v>
      </c>
      <c r="H48" s="4">
        <v>36</v>
      </c>
      <c r="I48" s="4"/>
      <c r="J48" s="4"/>
      <c r="K48" s="22"/>
      <c r="L48" s="22"/>
      <c r="M48" s="22"/>
      <c r="N48" s="22"/>
      <c r="O48" s="4"/>
    </row>
    <row r="49" spans="3:15">
      <c r="C49" s="1">
        <v>51</v>
      </c>
      <c r="D49" s="1"/>
      <c r="E49" s="4">
        <v>14.78</v>
      </c>
      <c r="F49" s="4">
        <v>20.83</v>
      </c>
      <c r="G49" s="4">
        <v>29.56</v>
      </c>
      <c r="H49" s="4">
        <v>37.619999999999997</v>
      </c>
      <c r="I49" s="4"/>
      <c r="J49" s="4"/>
      <c r="K49" s="22"/>
      <c r="L49" s="22"/>
      <c r="M49" s="22"/>
      <c r="N49" s="22"/>
      <c r="O49" s="4"/>
    </row>
    <row r="50" spans="3:15">
      <c r="C50" s="1">
        <v>52</v>
      </c>
      <c r="D50" s="1"/>
      <c r="E50" s="4">
        <v>15.56</v>
      </c>
      <c r="F50" s="4">
        <v>21.65</v>
      </c>
      <c r="G50" s="4">
        <v>31.12</v>
      </c>
      <c r="H50" s="4">
        <v>39.24</v>
      </c>
      <c r="I50" s="4"/>
      <c r="J50" s="4"/>
      <c r="K50" s="22"/>
      <c r="L50" s="22"/>
      <c r="M50" s="22"/>
      <c r="N50" s="22"/>
      <c r="O50" s="4"/>
    </row>
    <row r="51" spans="3:15">
      <c r="C51" s="1">
        <v>53</v>
      </c>
      <c r="D51" s="1"/>
      <c r="E51" s="4">
        <v>16.36</v>
      </c>
      <c r="F51" s="4">
        <v>22.5</v>
      </c>
      <c r="G51" s="4">
        <v>32.72</v>
      </c>
      <c r="H51" s="4">
        <v>40.9</v>
      </c>
      <c r="I51" s="4"/>
      <c r="J51" s="4"/>
      <c r="K51" s="22"/>
      <c r="L51" s="22"/>
      <c r="M51" s="22"/>
      <c r="N51" s="22"/>
      <c r="O51" s="4"/>
    </row>
    <row r="52" spans="3:15">
      <c r="C52" s="1">
        <v>54</v>
      </c>
      <c r="D52" s="1"/>
      <c r="E52" s="4">
        <v>17.170000000000002</v>
      </c>
      <c r="F52" s="4">
        <v>23.35</v>
      </c>
      <c r="G52" s="4">
        <v>34.340000000000003</v>
      </c>
      <c r="H52" s="4">
        <v>42.58</v>
      </c>
      <c r="I52" s="4"/>
      <c r="J52" s="4"/>
      <c r="K52" s="22"/>
      <c r="L52" s="22"/>
      <c r="M52" s="22"/>
      <c r="N52" s="22"/>
      <c r="O52" s="4"/>
    </row>
    <row r="53" spans="3:15">
      <c r="C53" s="1">
        <v>55</v>
      </c>
      <c r="D53" s="1"/>
      <c r="E53" s="4">
        <v>17.98</v>
      </c>
      <c r="F53" s="4">
        <v>24.2</v>
      </c>
      <c r="G53" s="4">
        <v>35.96</v>
      </c>
      <c r="H53" s="4">
        <v>44.26</v>
      </c>
      <c r="I53" s="4"/>
      <c r="J53" s="4"/>
      <c r="K53" s="22"/>
      <c r="L53" s="22"/>
      <c r="M53" s="22"/>
      <c r="N53" s="22"/>
      <c r="O53" s="4"/>
    </row>
    <row r="54" spans="3:15">
      <c r="C54" s="1">
        <v>56</v>
      </c>
      <c r="D54" s="1"/>
      <c r="E54" s="4">
        <v>19.09</v>
      </c>
      <c r="F54" s="4">
        <v>25.46</v>
      </c>
      <c r="G54" s="4">
        <v>38.19</v>
      </c>
      <c r="H54" s="4">
        <v>46.67</v>
      </c>
      <c r="I54" s="4"/>
      <c r="J54" s="4"/>
      <c r="K54" s="22"/>
      <c r="L54" s="22"/>
      <c r="M54" s="22"/>
      <c r="N54" s="22"/>
      <c r="O54" s="4"/>
    </row>
    <row r="55" spans="3:15">
      <c r="C55" s="1">
        <v>57</v>
      </c>
      <c r="D55" s="1"/>
      <c r="E55" s="4">
        <v>20.239999999999998</v>
      </c>
      <c r="F55" s="4">
        <v>26.74</v>
      </c>
      <c r="G55" s="4">
        <v>40.479999999999997</v>
      </c>
      <c r="H55" s="4">
        <v>49.15</v>
      </c>
      <c r="I55" s="4"/>
      <c r="J55" s="4"/>
      <c r="K55" s="22"/>
      <c r="L55" s="22"/>
      <c r="M55" s="22"/>
      <c r="N55" s="22"/>
      <c r="O55" s="4"/>
    </row>
    <row r="56" spans="3:15">
      <c r="C56" s="1">
        <v>58</v>
      </c>
      <c r="D56" s="1"/>
      <c r="E56" s="4">
        <v>22.14</v>
      </c>
      <c r="F56" s="4">
        <v>28.79</v>
      </c>
      <c r="G56" s="4">
        <v>44.29</v>
      </c>
      <c r="H56" s="4">
        <v>53.14</v>
      </c>
      <c r="I56" s="4"/>
      <c r="J56" s="4"/>
      <c r="K56" s="22"/>
      <c r="L56" s="22"/>
      <c r="M56" s="22"/>
      <c r="N56" s="22"/>
      <c r="O56" s="4"/>
    </row>
    <row r="57" spans="3:15">
      <c r="C57" s="1">
        <v>59</v>
      </c>
      <c r="D57" s="1"/>
      <c r="E57" s="4">
        <v>23.37</v>
      </c>
      <c r="F57" s="4">
        <v>30.15</v>
      </c>
      <c r="G57" s="4">
        <v>46.73</v>
      </c>
      <c r="H57" s="4">
        <v>55.78</v>
      </c>
      <c r="I57" s="4"/>
      <c r="J57" s="4"/>
      <c r="K57" s="22"/>
      <c r="L57" s="22"/>
      <c r="M57" s="22"/>
      <c r="N57" s="22"/>
      <c r="O57" s="4"/>
    </row>
    <row r="58" spans="3:15">
      <c r="C58" s="1">
        <v>60</v>
      </c>
      <c r="D58" s="1"/>
      <c r="E58" s="4">
        <v>26.15</v>
      </c>
      <c r="F58" s="4">
        <v>33.08</v>
      </c>
      <c r="G58" s="4">
        <v>52.31</v>
      </c>
      <c r="H58" s="4">
        <v>61.54</v>
      </c>
      <c r="I58" s="4"/>
      <c r="J58" s="4"/>
      <c r="K58" s="22"/>
      <c r="L58" s="22"/>
      <c r="M58" s="22"/>
      <c r="N58" s="22"/>
      <c r="O58" s="4"/>
    </row>
    <row r="59" spans="3:15">
      <c r="C59" s="1">
        <v>61</v>
      </c>
      <c r="D59" s="1"/>
      <c r="E59" s="4">
        <v>28.24</v>
      </c>
      <c r="F59" s="4">
        <v>35.299999999999997</v>
      </c>
      <c r="G59" s="4">
        <v>56.49</v>
      </c>
      <c r="H59" s="4">
        <v>65.900000000000006</v>
      </c>
      <c r="I59" s="4"/>
      <c r="J59" s="4"/>
      <c r="K59" s="22"/>
      <c r="L59" s="22"/>
      <c r="M59" s="22"/>
      <c r="N59" s="22"/>
      <c r="O59" s="4"/>
    </row>
    <row r="60" spans="3:15">
      <c r="C60" s="1">
        <v>62</v>
      </c>
      <c r="D60" s="1"/>
      <c r="E60" s="4">
        <v>30.39</v>
      </c>
      <c r="F60" s="4">
        <v>37.590000000000003</v>
      </c>
      <c r="G60" s="4">
        <v>60.79</v>
      </c>
      <c r="H60" s="4">
        <v>70.39</v>
      </c>
      <c r="I60" s="4"/>
      <c r="J60" s="4"/>
      <c r="K60" s="22"/>
      <c r="L60" s="22"/>
      <c r="M60" s="22"/>
      <c r="N60" s="22"/>
      <c r="O60" s="4"/>
    </row>
    <row r="61" spans="3:15">
      <c r="C61" s="1">
        <v>63</v>
      </c>
      <c r="D61" s="1"/>
      <c r="E61" s="4">
        <v>32.869999999999997</v>
      </c>
      <c r="F61" s="4">
        <v>40.270000000000003</v>
      </c>
      <c r="G61" s="4">
        <v>65.75</v>
      </c>
      <c r="H61" s="4">
        <v>75.61</v>
      </c>
      <c r="I61" s="4"/>
      <c r="J61" s="4"/>
      <c r="K61" s="22"/>
      <c r="L61" s="22"/>
      <c r="M61" s="22"/>
      <c r="N61" s="22"/>
      <c r="O61" s="4"/>
    </row>
    <row r="62" spans="3:15">
      <c r="C62" s="1">
        <v>64</v>
      </c>
      <c r="D62" s="1"/>
      <c r="E62" s="4">
        <v>35.42</v>
      </c>
      <c r="F62" s="4">
        <v>43.01</v>
      </c>
      <c r="G62" s="4">
        <v>70.84</v>
      </c>
      <c r="H62" s="4">
        <v>80.959999999999994</v>
      </c>
      <c r="I62" s="4"/>
      <c r="J62" s="4"/>
      <c r="K62" s="22"/>
      <c r="L62" s="22"/>
      <c r="M62" s="22"/>
      <c r="N62" s="22"/>
      <c r="O62" s="4"/>
    </row>
    <row r="63" spans="3:15">
      <c r="C63" s="1">
        <v>65</v>
      </c>
      <c r="D63" s="1"/>
      <c r="E63" s="4">
        <v>38.049999999999997</v>
      </c>
      <c r="F63" s="4">
        <v>45.84</v>
      </c>
      <c r="G63" s="4">
        <v>76.11</v>
      </c>
      <c r="H63" s="4">
        <v>86.49</v>
      </c>
      <c r="I63" s="4"/>
      <c r="J63" s="4"/>
      <c r="K63" s="22"/>
      <c r="L63" s="22"/>
      <c r="M63" s="22"/>
      <c r="N63" s="22"/>
      <c r="O63" s="4"/>
    </row>
    <row r="64" spans="3:15">
      <c r="C64" s="1">
        <v>66</v>
      </c>
      <c r="D64" s="1"/>
      <c r="E64" s="4">
        <v>40.79</v>
      </c>
      <c r="F64" s="4">
        <v>48.77</v>
      </c>
      <c r="G64" s="4">
        <v>81.59</v>
      </c>
      <c r="H64" s="4">
        <v>92.23</v>
      </c>
      <c r="I64" s="4"/>
      <c r="J64" s="4"/>
      <c r="K64" s="22"/>
      <c r="L64" s="22"/>
      <c r="M64" s="22"/>
      <c r="N64" s="22"/>
      <c r="O64" s="4"/>
    </row>
    <row r="65" spans="3:15">
      <c r="C65" s="1">
        <v>67</v>
      </c>
      <c r="D65" s="1"/>
      <c r="E65" s="4">
        <v>43.6</v>
      </c>
      <c r="F65" s="4">
        <v>51.78</v>
      </c>
      <c r="G65" s="4">
        <v>87.2</v>
      </c>
      <c r="H65" s="4">
        <v>98.1</v>
      </c>
      <c r="I65" s="4"/>
      <c r="J65" s="4"/>
      <c r="K65" s="22"/>
      <c r="L65" s="22"/>
      <c r="M65" s="22"/>
      <c r="N65" s="22"/>
      <c r="O65" s="4"/>
    </row>
    <row r="66" spans="3:15">
      <c r="C66" s="1">
        <v>68</v>
      </c>
      <c r="D66" s="1"/>
      <c r="E66" s="4">
        <v>44.66</v>
      </c>
      <c r="F66" s="4">
        <v>52.7</v>
      </c>
      <c r="G66" s="4">
        <v>89.32</v>
      </c>
      <c r="H66" s="4">
        <v>100.04</v>
      </c>
      <c r="I66" s="4"/>
      <c r="J66" s="4"/>
      <c r="K66" s="22"/>
      <c r="L66" s="22"/>
      <c r="M66" s="22"/>
      <c r="N66" s="22"/>
      <c r="O66" s="4"/>
    </row>
    <row r="67" spans="3:15">
      <c r="C67" s="1">
        <v>69</v>
      </c>
      <c r="D67" s="1"/>
      <c r="E67" s="4">
        <v>44.8</v>
      </c>
      <c r="F67" s="4">
        <v>52.7</v>
      </c>
      <c r="G67" s="4">
        <v>89.59</v>
      </c>
      <c r="H67" s="4">
        <v>100.13</v>
      </c>
      <c r="I67" s="4"/>
      <c r="J67" s="4"/>
      <c r="K67" s="22"/>
      <c r="L67" s="22"/>
      <c r="M67" s="22"/>
      <c r="N67" s="22"/>
      <c r="O67" s="4"/>
    </row>
    <row r="68" spans="3:15">
      <c r="C68" s="1">
        <v>70</v>
      </c>
      <c r="D68" s="1"/>
      <c r="E68" s="4">
        <v>45.75</v>
      </c>
      <c r="F68" s="4">
        <v>53.52</v>
      </c>
      <c r="G68" s="4">
        <v>91.5</v>
      </c>
      <c r="H68" s="4">
        <v>101.86</v>
      </c>
      <c r="I68" s="4"/>
      <c r="J68" s="4"/>
      <c r="K68" s="22"/>
      <c r="L68" s="22"/>
      <c r="M68" s="22"/>
      <c r="N68" s="22"/>
      <c r="O68" s="4"/>
    </row>
    <row r="69" spans="3:15">
      <c r="C69" s="1">
        <v>71</v>
      </c>
      <c r="D69" s="1"/>
      <c r="E69" s="4">
        <v>46.67</v>
      </c>
      <c r="F69" s="4">
        <v>54.3</v>
      </c>
      <c r="G69" s="4">
        <v>93.33</v>
      </c>
      <c r="H69" s="4">
        <v>103.51</v>
      </c>
      <c r="I69" s="4"/>
      <c r="J69" s="4"/>
      <c r="K69" s="22"/>
      <c r="L69" s="22"/>
      <c r="M69" s="22"/>
      <c r="N69" s="22"/>
      <c r="O69" s="4"/>
    </row>
    <row r="70" spans="3:15">
      <c r="C70" s="1">
        <v>72</v>
      </c>
      <c r="D70" s="1"/>
      <c r="E70" s="4">
        <v>46.67</v>
      </c>
      <c r="F70" s="4">
        <v>54.3</v>
      </c>
      <c r="G70" s="4">
        <v>93.33</v>
      </c>
      <c r="H70" s="4">
        <v>103.51</v>
      </c>
      <c r="I70" s="4"/>
      <c r="J70" s="4"/>
      <c r="K70" s="22"/>
      <c r="L70" s="22"/>
      <c r="M70" s="22"/>
      <c r="N70" s="22"/>
      <c r="O70" s="4"/>
    </row>
    <row r="71" spans="3:15">
      <c r="C71" s="1">
        <v>73</v>
      </c>
      <c r="D71" s="1"/>
      <c r="E71" s="4">
        <v>47.5</v>
      </c>
      <c r="F71" s="4">
        <v>55</v>
      </c>
      <c r="G71" s="4">
        <v>95</v>
      </c>
      <c r="H71" s="4">
        <v>105</v>
      </c>
      <c r="I71" s="4"/>
      <c r="J71" s="4"/>
      <c r="K71" s="22"/>
      <c r="L71" s="22"/>
      <c r="M71" s="22"/>
      <c r="N71" s="22"/>
      <c r="O71" s="4"/>
    </row>
    <row r="72" spans="3:15">
      <c r="C72" s="1">
        <v>74</v>
      </c>
      <c r="D72" s="1"/>
      <c r="E72" s="4">
        <v>48.34</v>
      </c>
      <c r="F72" s="4">
        <v>55.84</v>
      </c>
      <c r="G72" s="4">
        <v>96.68</v>
      </c>
      <c r="H72" s="4">
        <v>106.68</v>
      </c>
      <c r="I72" s="4"/>
      <c r="J72" s="4"/>
      <c r="K72" s="22"/>
      <c r="L72" s="22"/>
      <c r="M72" s="22"/>
      <c r="N72" s="22"/>
      <c r="O72" s="4"/>
    </row>
    <row r="73" spans="3:15">
      <c r="C73" s="1">
        <v>75</v>
      </c>
      <c r="D73" s="1"/>
      <c r="E73" s="4">
        <v>48.34</v>
      </c>
      <c r="F73" s="4">
        <v>55.84</v>
      </c>
      <c r="G73" s="4">
        <v>96.68</v>
      </c>
      <c r="H73" s="4">
        <v>106.68</v>
      </c>
      <c r="I73" s="4"/>
      <c r="J73" s="4"/>
      <c r="K73" s="22"/>
      <c r="L73" s="22"/>
      <c r="M73" s="22"/>
      <c r="N73" s="22"/>
      <c r="O73" s="4"/>
    </row>
    <row r="74" spans="3:15">
      <c r="C74" s="1">
        <v>76</v>
      </c>
      <c r="D74" s="1"/>
      <c r="E74" s="4">
        <v>48.34</v>
      </c>
      <c r="F74" s="4">
        <v>55.84</v>
      </c>
      <c r="G74" s="4">
        <v>96.68</v>
      </c>
      <c r="H74" s="4">
        <v>106.68</v>
      </c>
      <c r="I74" s="4"/>
      <c r="J74" s="4"/>
      <c r="K74" s="22"/>
      <c r="L74" s="22"/>
      <c r="M74" s="22"/>
      <c r="N74" s="22"/>
      <c r="O74" s="4"/>
    </row>
    <row r="75" spans="3:15">
      <c r="C75" s="1">
        <v>77</v>
      </c>
      <c r="D75" s="1"/>
      <c r="E75" s="4">
        <v>48.34</v>
      </c>
      <c r="F75" s="4">
        <v>55.84</v>
      </c>
      <c r="G75" s="4">
        <v>96.68</v>
      </c>
      <c r="H75" s="4">
        <v>106.68</v>
      </c>
      <c r="I75" s="4"/>
      <c r="J75" s="4"/>
      <c r="K75" s="22"/>
      <c r="L75" s="22"/>
      <c r="M75" s="22"/>
      <c r="N75" s="22"/>
      <c r="O75" s="4"/>
    </row>
    <row r="76" spans="3:15">
      <c r="C76" s="1">
        <v>78</v>
      </c>
      <c r="D76" s="1"/>
      <c r="E76" s="4">
        <v>48.34</v>
      </c>
      <c r="F76" s="4">
        <v>55.84</v>
      </c>
      <c r="G76" s="4">
        <v>96.68</v>
      </c>
      <c r="H76" s="4">
        <v>106.68</v>
      </c>
      <c r="I76" s="4"/>
      <c r="J76" s="4"/>
      <c r="K76" s="22"/>
      <c r="L76" s="22"/>
      <c r="M76" s="22"/>
      <c r="N76" s="22"/>
      <c r="O76" s="4"/>
    </row>
    <row r="77" spans="3:15">
      <c r="C77" s="1">
        <v>79</v>
      </c>
      <c r="D77" s="1"/>
      <c r="E77" s="4">
        <v>48.34</v>
      </c>
      <c r="F77" s="4">
        <v>55.84</v>
      </c>
      <c r="G77" s="4">
        <v>96.68</v>
      </c>
      <c r="H77" s="4">
        <v>106.68</v>
      </c>
      <c r="I77" s="4"/>
      <c r="J77" s="4"/>
      <c r="K77" s="22"/>
      <c r="L77" s="22"/>
      <c r="M77" s="22"/>
      <c r="N77" s="22"/>
      <c r="O77" s="4"/>
    </row>
    <row r="78" spans="3:15">
      <c r="C78" s="1">
        <v>80</v>
      </c>
      <c r="D78" s="1"/>
      <c r="E78" s="4">
        <v>48.34</v>
      </c>
      <c r="F78" s="4">
        <v>55.84</v>
      </c>
      <c r="G78" s="4">
        <v>96.68</v>
      </c>
      <c r="H78" s="4">
        <v>106.68</v>
      </c>
      <c r="I78" s="4"/>
      <c r="J78" s="4"/>
      <c r="K78" s="22"/>
      <c r="L78" s="22"/>
      <c r="M78" s="22"/>
      <c r="N78" s="22"/>
      <c r="O78" s="4"/>
    </row>
    <row r="79" spans="3:15">
      <c r="C79" s="1">
        <v>81</v>
      </c>
      <c r="D79" s="1"/>
      <c r="E79" s="4">
        <v>48.34</v>
      </c>
      <c r="F79" s="4">
        <v>55.84</v>
      </c>
      <c r="G79" s="4">
        <v>96.68</v>
      </c>
      <c r="H79" s="4">
        <v>106.68</v>
      </c>
      <c r="I79" s="4"/>
      <c r="J79" s="4"/>
      <c r="K79" s="22"/>
      <c r="L79" s="22"/>
      <c r="M79" s="22"/>
      <c r="N79" s="22"/>
      <c r="O79" s="4"/>
    </row>
    <row r="80" spans="3:15">
      <c r="C80" s="1">
        <v>82</v>
      </c>
      <c r="D80" s="1"/>
      <c r="E80" s="4">
        <v>48.34</v>
      </c>
      <c r="F80" s="4">
        <v>55.84</v>
      </c>
      <c r="G80" s="4">
        <v>96.68</v>
      </c>
      <c r="H80" s="4">
        <v>106.68</v>
      </c>
      <c r="I80" s="4"/>
      <c r="J80" s="4"/>
      <c r="K80" s="22"/>
      <c r="L80" s="22"/>
      <c r="M80" s="22"/>
      <c r="N80" s="22"/>
      <c r="O80" s="4"/>
    </row>
    <row r="81" spans="3:15">
      <c r="C81" s="1">
        <v>83</v>
      </c>
      <c r="D81" s="1"/>
      <c r="E81" s="4">
        <v>48.34</v>
      </c>
      <c r="F81" s="4">
        <v>55.84</v>
      </c>
      <c r="G81" s="4">
        <v>96.68</v>
      </c>
      <c r="H81" s="4">
        <v>106.68</v>
      </c>
      <c r="I81" s="4"/>
      <c r="J81" s="4"/>
      <c r="K81" s="22"/>
      <c r="L81" s="22"/>
      <c r="M81" s="22"/>
      <c r="N81" s="22"/>
      <c r="O81" s="4"/>
    </row>
    <row r="82" spans="3:15">
      <c r="C82" s="1">
        <v>84</v>
      </c>
      <c r="D82" s="1"/>
      <c r="E82" s="4">
        <v>48.34</v>
      </c>
      <c r="F82" s="4">
        <v>55.84</v>
      </c>
      <c r="G82" s="4">
        <v>96.68</v>
      </c>
      <c r="H82" s="4">
        <v>106.68</v>
      </c>
      <c r="I82" s="4"/>
      <c r="J82" s="4"/>
      <c r="K82" s="22"/>
      <c r="L82" s="22"/>
      <c r="M82" s="22"/>
      <c r="N82" s="22"/>
      <c r="O82" s="4"/>
    </row>
    <row r="83" spans="3:15">
      <c r="C83" s="1">
        <v>85</v>
      </c>
      <c r="D83" s="1"/>
      <c r="E83" s="4">
        <v>48.34</v>
      </c>
      <c r="F83" s="4">
        <v>55.84</v>
      </c>
      <c r="G83" s="4">
        <v>96.68</v>
      </c>
      <c r="H83" s="4">
        <v>106.68</v>
      </c>
      <c r="I83" s="4"/>
      <c r="J83" s="4"/>
      <c r="K83" s="22"/>
      <c r="L83" s="22"/>
      <c r="M83" s="22"/>
      <c r="N83" s="22"/>
      <c r="O83" s="4"/>
    </row>
    <row r="84" spans="3:15">
      <c r="C84" s="1">
        <v>86</v>
      </c>
      <c r="D84" s="1"/>
      <c r="E84" s="4">
        <v>48.34</v>
      </c>
      <c r="F84" s="4">
        <v>55.84</v>
      </c>
      <c r="G84" s="4">
        <v>96.68</v>
      </c>
      <c r="H84" s="4">
        <v>106.68</v>
      </c>
      <c r="I84" s="4"/>
      <c r="J84" s="4"/>
      <c r="K84" s="22"/>
      <c r="L84" s="22"/>
      <c r="M84" s="22"/>
      <c r="N84" s="22"/>
      <c r="O84" s="4"/>
    </row>
    <row r="85" spans="3:15">
      <c r="C85" s="1">
        <v>87</v>
      </c>
      <c r="D85" s="1"/>
      <c r="E85" s="4">
        <v>48.34</v>
      </c>
      <c r="F85" s="4">
        <v>55.84</v>
      </c>
      <c r="G85" s="4">
        <v>96.68</v>
      </c>
      <c r="H85" s="4">
        <v>106.68</v>
      </c>
      <c r="I85" s="4"/>
      <c r="J85" s="4"/>
      <c r="K85" s="22"/>
      <c r="L85" s="22"/>
      <c r="M85" s="22"/>
      <c r="N85" s="22"/>
      <c r="O85" s="4"/>
    </row>
    <row r="86" spans="3:15">
      <c r="C86" s="1">
        <v>88</v>
      </c>
      <c r="D86" s="1"/>
      <c r="E86" s="4">
        <v>48.34</v>
      </c>
      <c r="F86" s="4">
        <v>55.84</v>
      </c>
      <c r="G86" s="4">
        <v>96.68</v>
      </c>
      <c r="H86" s="4">
        <v>106.68</v>
      </c>
      <c r="I86" s="4"/>
      <c r="J86" s="4"/>
      <c r="K86" s="22"/>
      <c r="L86" s="22"/>
      <c r="M86" s="22"/>
      <c r="N86" s="22"/>
      <c r="O86" s="4"/>
    </row>
    <row r="87" spans="3:15">
      <c r="C87" s="1">
        <v>89</v>
      </c>
      <c r="D87" s="1"/>
      <c r="E87" s="4">
        <v>48.34</v>
      </c>
      <c r="F87" s="4">
        <v>55.84</v>
      </c>
      <c r="G87" s="4">
        <v>96.68</v>
      </c>
      <c r="H87" s="4">
        <v>106.68</v>
      </c>
      <c r="I87" s="4"/>
      <c r="J87" s="4"/>
      <c r="K87" s="22"/>
      <c r="L87" s="22"/>
      <c r="M87" s="22"/>
      <c r="N87" s="22"/>
      <c r="O87" s="4"/>
    </row>
  </sheetData>
  <mergeCells count="1">
    <mergeCell ref="E10:H10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2D05-17D1-4B19-AA91-4A770934F0BD}">
  <sheetPr codeName="Sheet135">
    <tabColor theme="9" tint="-0.49998474074526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24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1.97</v>
      </c>
      <c r="F16" s="4">
        <v>3.11</v>
      </c>
      <c r="G16" s="4">
        <v>3.93</v>
      </c>
      <c r="H16" s="4">
        <v>5.45</v>
      </c>
      <c r="I16" s="4"/>
    </row>
    <row r="17" spans="3:9">
      <c r="C17" s="1">
        <v>19</v>
      </c>
      <c r="D17" s="1"/>
      <c r="E17" s="4">
        <v>1.97</v>
      </c>
      <c r="F17" s="4">
        <v>3.11</v>
      </c>
      <c r="G17" s="4">
        <v>3.93</v>
      </c>
      <c r="H17" s="4">
        <v>5.45</v>
      </c>
      <c r="I17" s="4"/>
    </row>
    <row r="18" spans="3:9">
      <c r="C18" s="1">
        <v>20</v>
      </c>
      <c r="D18" s="1"/>
      <c r="E18" s="4">
        <v>1.97</v>
      </c>
      <c r="F18" s="4">
        <v>3.11</v>
      </c>
      <c r="G18" s="4">
        <v>3.93</v>
      </c>
      <c r="H18" s="4">
        <v>5.45</v>
      </c>
      <c r="I18" s="4"/>
    </row>
    <row r="19" spans="3:9">
      <c r="C19" s="1">
        <v>21</v>
      </c>
      <c r="D19" s="1"/>
      <c r="E19" s="4">
        <v>1.97</v>
      </c>
      <c r="F19" s="4">
        <v>3.11</v>
      </c>
      <c r="G19" s="4">
        <v>3.93</v>
      </c>
      <c r="H19" s="4">
        <v>5.45</v>
      </c>
      <c r="I19" s="4"/>
    </row>
    <row r="20" spans="3:9">
      <c r="C20" s="1">
        <v>22</v>
      </c>
      <c r="D20" s="1"/>
      <c r="E20" s="4">
        <v>1.97</v>
      </c>
      <c r="F20" s="4">
        <v>3.11</v>
      </c>
      <c r="G20" s="4">
        <v>3.93</v>
      </c>
      <c r="H20" s="4">
        <v>5.45</v>
      </c>
      <c r="I20" s="4"/>
    </row>
    <row r="21" spans="3:9">
      <c r="C21" s="1">
        <v>23</v>
      </c>
      <c r="D21" s="1"/>
      <c r="E21" s="4">
        <v>1.97</v>
      </c>
      <c r="F21" s="4">
        <v>3.11</v>
      </c>
      <c r="G21" s="4">
        <v>3.93</v>
      </c>
      <c r="H21" s="4">
        <v>5.45</v>
      </c>
      <c r="I21" s="4"/>
    </row>
    <row r="22" spans="3:9">
      <c r="C22" s="1">
        <v>24</v>
      </c>
      <c r="D22" s="1"/>
      <c r="E22" s="4">
        <v>1.97</v>
      </c>
      <c r="F22" s="4">
        <v>3.11</v>
      </c>
      <c r="G22" s="4">
        <v>3.93</v>
      </c>
      <c r="H22" s="4">
        <v>5.45</v>
      </c>
      <c r="I22" s="4"/>
    </row>
    <row r="23" spans="3:9">
      <c r="C23" s="1">
        <v>25</v>
      </c>
      <c r="D23" s="1"/>
      <c r="E23" s="4">
        <v>1.97</v>
      </c>
      <c r="F23" s="4">
        <v>3.11</v>
      </c>
      <c r="G23" s="4">
        <v>3.93</v>
      </c>
      <c r="H23" s="4">
        <v>5.45</v>
      </c>
      <c r="I23" s="4"/>
    </row>
    <row r="24" spans="3:9">
      <c r="C24" s="1">
        <v>26</v>
      </c>
      <c r="D24" s="1"/>
      <c r="E24" s="4">
        <v>2</v>
      </c>
      <c r="F24" s="4">
        <v>3.15</v>
      </c>
      <c r="G24" s="4">
        <v>3.99</v>
      </c>
      <c r="H24" s="4">
        <v>5.53</v>
      </c>
      <c r="I24" s="4"/>
    </row>
    <row r="25" spans="3:9">
      <c r="C25" s="1">
        <v>27</v>
      </c>
      <c r="D25" s="1"/>
      <c r="E25" s="4">
        <v>2.0299999999999998</v>
      </c>
      <c r="F25" s="4">
        <v>3.2</v>
      </c>
      <c r="G25" s="4">
        <v>4.05</v>
      </c>
      <c r="H25" s="4">
        <v>5.61</v>
      </c>
      <c r="I25" s="4"/>
    </row>
    <row r="26" spans="3:9">
      <c r="C26" s="1">
        <v>28</v>
      </c>
      <c r="D26" s="1"/>
      <c r="E26" s="4">
        <v>2.0499999999999998</v>
      </c>
      <c r="F26" s="4">
        <v>3.24</v>
      </c>
      <c r="G26" s="4">
        <v>4.1100000000000003</v>
      </c>
      <c r="H26" s="4">
        <v>5.69</v>
      </c>
      <c r="I26" s="4"/>
    </row>
    <row r="27" spans="3:9">
      <c r="C27" s="1">
        <v>29</v>
      </c>
      <c r="D27" s="1"/>
      <c r="E27" s="4">
        <v>2.08</v>
      </c>
      <c r="F27" s="4">
        <v>3.29</v>
      </c>
      <c r="G27" s="4">
        <v>4.17</v>
      </c>
      <c r="H27" s="4">
        <v>5.77</v>
      </c>
      <c r="I27" s="4"/>
    </row>
    <row r="28" spans="3:9">
      <c r="C28" s="1">
        <v>30</v>
      </c>
      <c r="D28" s="1"/>
      <c r="E28" s="4">
        <v>2.11</v>
      </c>
      <c r="F28" s="4">
        <v>3.33</v>
      </c>
      <c r="G28" s="4">
        <v>4.22</v>
      </c>
      <c r="H28" s="4">
        <v>5.85</v>
      </c>
      <c r="I28" s="4"/>
    </row>
    <row r="29" spans="3:9">
      <c r="C29" s="1">
        <v>31</v>
      </c>
      <c r="D29" s="1"/>
      <c r="E29" s="4">
        <v>2.14</v>
      </c>
      <c r="F29" s="4">
        <v>3.38</v>
      </c>
      <c r="G29" s="4">
        <v>4.28</v>
      </c>
      <c r="H29" s="4">
        <v>5.93</v>
      </c>
      <c r="I29" s="4"/>
    </row>
    <row r="30" spans="3:9">
      <c r="C30" s="1">
        <v>32</v>
      </c>
      <c r="D30" s="1"/>
      <c r="E30" s="4">
        <v>2.17</v>
      </c>
      <c r="F30" s="4">
        <v>3.43</v>
      </c>
      <c r="G30" s="4">
        <v>4.34</v>
      </c>
      <c r="H30" s="4">
        <v>6.01</v>
      </c>
      <c r="I30" s="4"/>
    </row>
    <row r="31" spans="3:9">
      <c r="C31" s="1">
        <v>33</v>
      </c>
      <c r="D31" s="1"/>
      <c r="E31" s="4">
        <v>2.2000000000000002</v>
      </c>
      <c r="F31" s="4">
        <v>3.47</v>
      </c>
      <c r="G31" s="4">
        <v>4.4000000000000004</v>
      </c>
      <c r="H31" s="4">
        <v>6.09</v>
      </c>
      <c r="I31" s="4"/>
    </row>
    <row r="32" spans="3:9">
      <c r="C32" s="1">
        <v>34</v>
      </c>
      <c r="D32" s="1"/>
      <c r="E32" s="4">
        <v>2.23</v>
      </c>
      <c r="F32" s="4">
        <v>3.52</v>
      </c>
      <c r="G32" s="4">
        <v>4.45</v>
      </c>
      <c r="H32" s="4">
        <v>6.17</v>
      </c>
      <c r="I32" s="4"/>
    </row>
    <row r="33" spans="3:9">
      <c r="C33" s="1">
        <v>35</v>
      </c>
      <c r="D33" s="1"/>
      <c r="E33" s="4">
        <v>2.2599999999999998</v>
      </c>
      <c r="F33" s="4">
        <v>3.56</v>
      </c>
      <c r="G33" s="4">
        <v>4.51</v>
      </c>
      <c r="H33" s="4">
        <v>6.25</v>
      </c>
      <c r="I33" s="4"/>
    </row>
    <row r="34" spans="3:9">
      <c r="C34" s="1">
        <v>36</v>
      </c>
      <c r="D34" s="1"/>
      <c r="E34" s="4">
        <v>2.31</v>
      </c>
      <c r="F34" s="4">
        <v>3.65</v>
      </c>
      <c r="G34" s="4">
        <v>4.62</v>
      </c>
      <c r="H34" s="4">
        <v>6.4</v>
      </c>
      <c r="I34" s="4"/>
    </row>
    <row r="35" spans="3:9">
      <c r="C35" s="1">
        <v>37</v>
      </c>
      <c r="D35" s="1"/>
      <c r="E35" s="4">
        <v>2.36</v>
      </c>
      <c r="F35" s="4">
        <v>3.73</v>
      </c>
      <c r="G35" s="4">
        <v>4.72</v>
      </c>
      <c r="H35" s="4">
        <v>6.54</v>
      </c>
      <c r="I35" s="4"/>
    </row>
    <row r="36" spans="3:9">
      <c r="C36" s="1">
        <v>38</v>
      </c>
      <c r="D36" s="1"/>
      <c r="E36" s="4">
        <v>2.41</v>
      </c>
      <c r="F36" s="4">
        <v>3.81</v>
      </c>
      <c r="G36" s="4">
        <v>4.83</v>
      </c>
      <c r="H36" s="4">
        <v>6.69</v>
      </c>
      <c r="I36" s="4"/>
    </row>
    <row r="37" spans="3:9">
      <c r="C37" s="1">
        <v>39</v>
      </c>
      <c r="D37" s="1"/>
      <c r="E37" s="4">
        <v>2.4700000000000002</v>
      </c>
      <c r="F37" s="4">
        <v>3.89</v>
      </c>
      <c r="G37" s="4">
        <v>4.93</v>
      </c>
      <c r="H37" s="4">
        <v>6.83</v>
      </c>
      <c r="I37" s="4"/>
    </row>
    <row r="38" spans="3:9">
      <c r="C38" s="1">
        <v>40</v>
      </c>
      <c r="D38" s="1"/>
      <c r="E38" s="4">
        <v>2.52</v>
      </c>
      <c r="F38" s="4">
        <v>3.98</v>
      </c>
      <c r="G38" s="4">
        <v>5.04</v>
      </c>
      <c r="H38" s="4">
        <v>6.98</v>
      </c>
      <c r="I38" s="4"/>
    </row>
    <row r="39" spans="3:9">
      <c r="C39" s="1">
        <v>41</v>
      </c>
      <c r="D39" s="1"/>
      <c r="E39" s="4">
        <v>2.77</v>
      </c>
      <c r="F39" s="4">
        <v>4.26</v>
      </c>
      <c r="G39" s="4">
        <v>5.54</v>
      </c>
      <c r="H39" s="4">
        <v>7.52</v>
      </c>
      <c r="I39" s="4"/>
    </row>
    <row r="40" spans="3:9">
      <c r="C40" s="1">
        <v>42</v>
      </c>
      <c r="D40" s="1"/>
      <c r="E40" s="4">
        <v>2.83</v>
      </c>
      <c r="F40" s="4">
        <v>4.34</v>
      </c>
      <c r="G40" s="4">
        <v>5.65</v>
      </c>
      <c r="H40" s="4">
        <v>7.67</v>
      </c>
      <c r="I40" s="4"/>
    </row>
    <row r="41" spans="3:9">
      <c r="C41" s="1">
        <v>43</v>
      </c>
      <c r="D41" s="1"/>
      <c r="E41" s="4">
        <v>3.09</v>
      </c>
      <c r="F41" s="4">
        <v>4.6399999999999997</v>
      </c>
      <c r="G41" s="4">
        <v>6.18</v>
      </c>
      <c r="H41" s="4">
        <v>8.24</v>
      </c>
      <c r="I41" s="4"/>
    </row>
    <row r="42" spans="3:9">
      <c r="C42" s="1">
        <v>44</v>
      </c>
      <c r="D42" s="1"/>
      <c r="E42" s="4">
        <v>3.15</v>
      </c>
      <c r="F42" s="4">
        <v>4.7300000000000004</v>
      </c>
      <c r="G42" s="4">
        <v>6.3</v>
      </c>
      <c r="H42" s="4">
        <v>8.4</v>
      </c>
      <c r="I42" s="4"/>
    </row>
    <row r="43" spans="3:9">
      <c r="C43" s="1">
        <v>45</v>
      </c>
      <c r="D43" s="1"/>
      <c r="E43" s="4">
        <v>3.42</v>
      </c>
      <c r="F43" s="4">
        <v>5.03</v>
      </c>
      <c r="G43" s="4">
        <v>6.84</v>
      </c>
      <c r="H43" s="4">
        <v>8.98</v>
      </c>
      <c r="I43" s="4"/>
    </row>
    <row r="44" spans="3:9">
      <c r="C44" s="1">
        <v>46</v>
      </c>
      <c r="D44" s="1"/>
      <c r="E44" s="4">
        <v>3.45</v>
      </c>
      <c r="F44" s="4">
        <v>5.07</v>
      </c>
      <c r="G44" s="4">
        <v>6.89</v>
      </c>
      <c r="H44" s="4">
        <v>9.0500000000000007</v>
      </c>
      <c r="I44" s="4"/>
    </row>
    <row r="45" spans="3:9">
      <c r="C45" s="1">
        <v>47</v>
      </c>
      <c r="D45" s="1"/>
      <c r="E45" s="4">
        <v>3.69</v>
      </c>
      <c r="F45" s="4">
        <v>5.33</v>
      </c>
      <c r="G45" s="4">
        <v>7.38</v>
      </c>
      <c r="H45" s="4">
        <v>9.56</v>
      </c>
      <c r="I45" s="4"/>
    </row>
    <row r="46" spans="3:9">
      <c r="C46" s="1">
        <v>48</v>
      </c>
      <c r="D46" s="1"/>
      <c r="E46" s="4">
        <v>3.72</v>
      </c>
      <c r="F46" s="4">
        <v>5.37</v>
      </c>
      <c r="G46" s="4">
        <v>7.44</v>
      </c>
      <c r="H46" s="4">
        <v>9.6300000000000008</v>
      </c>
      <c r="I46" s="4"/>
    </row>
    <row r="47" spans="3:9">
      <c r="C47" s="1">
        <v>49</v>
      </c>
      <c r="D47" s="1"/>
      <c r="E47" s="4">
        <v>3.97</v>
      </c>
      <c r="F47" s="4">
        <v>5.63</v>
      </c>
      <c r="G47" s="4">
        <v>7.94</v>
      </c>
      <c r="H47" s="4">
        <v>10.15</v>
      </c>
      <c r="I47" s="4"/>
    </row>
    <row r="48" spans="3:9">
      <c r="C48" s="1">
        <v>50</v>
      </c>
      <c r="D48" s="1"/>
      <c r="E48" s="4">
        <v>4</v>
      </c>
      <c r="F48" s="4">
        <v>5.67</v>
      </c>
      <c r="G48" s="4">
        <v>8</v>
      </c>
      <c r="H48" s="4">
        <v>10.220000000000001</v>
      </c>
      <c r="I48" s="4"/>
    </row>
    <row r="49" spans="3:9">
      <c r="C49" s="1">
        <v>51</v>
      </c>
      <c r="D49" s="1"/>
      <c r="E49" s="4">
        <v>4.26</v>
      </c>
      <c r="F49" s="4">
        <v>5.94</v>
      </c>
      <c r="G49" s="4">
        <v>8.51</v>
      </c>
      <c r="H49" s="4">
        <v>10.75</v>
      </c>
      <c r="I49" s="4"/>
    </row>
    <row r="50" spans="3:9">
      <c r="C50" s="1">
        <v>52</v>
      </c>
      <c r="D50" s="1"/>
      <c r="E50" s="4">
        <v>4.29</v>
      </c>
      <c r="F50" s="4">
        <v>5.98</v>
      </c>
      <c r="G50" s="4">
        <v>8.57</v>
      </c>
      <c r="H50" s="4">
        <v>10.83</v>
      </c>
      <c r="I50" s="4"/>
    </row>
    <row r="51" spans="3:9">
      <c r="C51" s="1">
        <v>53</v>
      </c>
      <c r="D51" s="1"/>
      <c r="E51" s="4">
        <v>4.55</v>
      </c>
      <c r="F51" s="4">
        <v>6.26</v>
      </c>
      <c r="G51" s="4">
        <v>9.1</v>
      </c>
      <c r="H51" s="4">
        <v>11.37</v>
      </c>
      <c r="I51" s="4"/>
    </row>
    <row r="52" spans="3:9">
      <c r="C52" s="1">
        <v>54</v>
      </c>
      <c r="D52" s="1"/>
      <c r="E52" s="4">
        <v>4.8</v>
      </c>
      <c r="F52" s="4">
        <v>6.53</v>
      </c>
      <c r="G52" s="4">
        <v>9.61</v>
      </c>
      <c r="H52" s="4">
        <v>11.9</v>
      </c>
      <c r="I52" s="4"/>
    </row>
    <row r="53" spans="3:9">
      <c r="C53" s="1">
        <v>55</v>
      </c>
      <c r="D53" s="1"/>
      <c r="E53" s="4">
        <v>4.84</v>
      </c>
      <c r="F53" s="4">
        <v>6.57</v>
      </c>
      <c r="G53" s="4">
        <v>9.68</v>
      </c>
      <c r="H53" s="4">
        <v>11.99</v>
      </c>
      <c r="I53" s="4"/>
    </row>
    <row r="54" spans="3:9">
      <c r="C54" s="1">
        <v>56</v>
      </c>
      <c r="D54" s="1"/>
      <c r="E54" s="4">
        <v>5.18</v>
      </c>
      <c r="F54" s="4">
        <v>6.96</v>
      </c>
      <c r="G54" s="4">
        <v>10.37</v>
      </c>
      <c r="H54" s="4">
        <v>12.73</v>
      </c>
      <c r="I54" s="4"/>
    </row>
    <row r="55" spans="3:9">
      <c r="C55" s="1">
        <v>57</v>
      </c>
      <c r="D55" s="1"/>
      <c r="E55" s="4">
        <v>5.54</v>
      </c>
      <c r="F55" s="4">
        <v>7.35</v>
      </c>
      <c r="G55" s="4">
        <v>11.08</v>
      </c>
      <c r="H55" s="4">
        <v>13.49</v>
      </c>
      <c r="I55" s="4"/>
    </row>
    <row r="56" spans="3:9">
      <c r="C56" s="1">
        <v>58</v>
      </c>
      <c r="D56" s="1"/>
      <c r="E56" s="4">
        <v>5.66</v>
      </c>
      <c r="F56" s="4">
        <v>7.51</v>
      </c>
      <c r="G56" s="4">
        <v>11.32</v>
      </c>
      <c r="H56" s="4">
        <v>13.78</v>
      </c>
      <c r="I56" s="4"/>
    </row>
    <row r="57" spans="3:9">
      <c r="C57" s="1">
        <v>59</v>
      </c>
      <c r="D57" s="1"/>
      <c r="E57" s="4">
        <v>6.03</v>
      </c>
      <c r="F57" s="4">
        <v>7.92</v>
      </c>
      <c r="G57" s="4">
        <v>12.06</v>
      </c>
      <c r="H57" s="4">
        <v>14.58</v>
      </c>
      <c r="I57" s="4"/>
    </row>
    <row r="58" spans="3:9">
      <c r="C58" s="1">
        <v>60</v>
      </c>
      <c r="D58" s="1"/>
      <c r="E58" s="4">
        <v>6.92</v>
      </c>
      <c r="F58" s="4">
        <v>8.85</v>
      </c>
      <c r="G58" s="4">
        <v>13.84</v>
      </c>
      <c r="H58" s="4">
        <v>16.41</v>
      </c>
      <c r="I58" s="4"/>
    </row>
    <row r="59" spans="3:9">
      <c r="C59" s="1">
        <v>61</v>
      </c>
      <c r="D59" s="1"/>
      <c r="E59" s="4">
        <v>7.06</v>
      </c>
      <c r="F59" s="4">
        <v>9.0299999999999994</v>
      </c>
      <c r="G59" s="4">
        <v>14.12</v>
      </c>
      <c r="H59" s="4">
        <v>16.739999999999998</v>
      </c>
      <c r="I59" s="4"/>
    </row>
    <row r="60" spans="3:9">
      <c r="C60" s="1">
        <v>62</v>
      </c>
      <c r="D60" s="1"/>
      <c r="E60" s="4">
        <v>7.47</v>
      </c>
      <c r="F60" s="4">
        <v>9.48</v>
      </c>
      <c r="G60" s="4">
        <v>14.94</v>
      </c>
      <c r="H60" s="4">
        <v>17.61</v>
      </c>
      <c r="I60" s="4"/>
    </row>
    <row r="61" spans="3:9">
      <c r="C61" s="1">
        <v>63</v>
      </c>
      <c r="D61" s="1"/>
      <c r="E61" s="4">
        <v>7.95</v>
      </c>
      <c r="F61" s="4">
        <v>10.01</v>
      </c>
      <c r="G61" s="4">
        <v>15.89</v>
      </c>
      <c r="H61" s="4">
        <v>18.64</v>
      </c>
      <c r="I61" s="4"/>
    </row>
    <row r="62" spans="3:9">
      <c r="C62" s="1">
        <v>64</v>
      </c>
      <c r="D62" s="1"/>
      <c r="E62" s="4">
        <v>8.43</v>
      </c>
      <c r="F62" s="4">
        <v>10.55</v>
      </c>
      <c r="G62" s="4">
        <v>16.86</v>
      </c>
      <c r="H62" s="4">
        <v>19.670000000000002</v>
      </c>
      <c r="I62" s="4"/>
    </row>
    <row r="63" spans="3:9">
      <c r="C63" s="1">
        <v>65</v>
      </c>
      <c r="D63" s="1"/>
      <c r="E63" s="4">
        <v>8.94</v>
      </c>
      <c r="F63" s="4">
        <v>11.11</v>
      </c>
      <c r="G63" s="4">
        <v>17.87</v>
      </c>
      <c r="H63" s="4">
        <v>20.76</v>
      </c>
      <c r="I63" s="4"/>
    </row>
    <row r="64" spans="3:9">
      <c r="C64" s="1">
        <v>66</v>
      </c>
      <c r="D64" s="1"/>
      <c r="E64" s="4">
        <v>9.16</v>
      </c>
      <c r="F64" s="4">
        <v>11.38</v>
      </c>
      <c r="G64" s="4">
        <v>18.32</v>
      </c>
      <c r="H64" s="4">
        <v>21.28</v>
      </c>
      <c r="I64" s="4"/>
    </row>
    <row r="65" spans="3:9">
      <c r="C65" s="1">
        <v>67</v>
      </c>
      <c r="D65" s="1"/>
      <c r="E65" s="4">
        <v>9.69</v>
      </c>
      <c r="F65" s="4">
        <v>11.97</v>
      </c>
      <c r="G65" s="4">
        <v>19.38</v>
      </c>
      <c r="H65" s="4">
        <v>22.41</v>
      </c>
      <c r="I65" s="4"/>
    </row>
    <row r="66" spans="3:9">
      <c r="C66" s="1">
        <v>68</v>
      </c>
      <c r="D66" s="1"/>
      <c r="E66" s="4">
        <v>9.83</v>
      </c>
      <c r="F66" s="4">
        <v>12.07</v>
      </c>
      <c r="G66" s="4">
        <v>19.66</v>
      </c>
      <c r="H66" s="4">
        <v>22.64</v>
      </c>
      <c r="I66" s="4"/>
    </row>
    <row r="67" spans="3:9">
      <c r="C67" s="1">
        <v>69</v>
      </c>
      <c r="D67" s="1"/>
      <c r="E67" s="4">
        <v>9.9499999999999993</v>
      </c>
      <c r="F67" s="4">
        <v>12.15</v>
      </c>
      <c r="G67" s="4">
        <v>19.899999999999999</v>
      </c>
      <c r="H67" s="4">
        <v>22.83</v>
      </c>
      <c r="I67" s="4"/>
    </row>
    <row r="68" spans="3:9">
      <c r="C68" s="1">
        <v>70</v>
      </c>
      <c r="D68" s="1"/>
      <c r="E68" s="4">
        <v>9.9499999999999993</v>
      </c>
      <c r="F68" s="4">
        <v>12.15</v>
      </c>
      <c r="G68" s="4">
        <v>19.899999999999999</v>
      </c>
      <c r="H68" s="4">
        <v>22.83</v>
      </c>
      <c r="I68" s="4"/>
    </row>
    <row r="69" spans="3:9">
      <c r="C69" s="1">
        <v>71</v>
      </c>
      <c r="D69" s="1"/>
      <c r="E69" s="4">
        <v>9.9499999999999993</v>
      </c>
      <c r="F69" s="4">
        <v>12.15</v>
      </c>
      <c r="G69" s="4">
        <v>19.899999999999999</v>
      </c>
      <c r="H69" s="4">
        <v>22.83</v>
      </c>
      <c r="I69" s="4"/>
    </row>
    <row r="70" spans="3:9">
      <c r="C70" s="1">
        <v>72</v>
      </c>
      <c r="D70" s="1"/>
      <c r="E70" s="4">
        <v>9.9499999999999993</v>
      </c>
      <c r="F70" s="4">
        <v>12.15</v>
      </c>
      <c r="G70" s="4">
        <v>19.899999999999999</v>
      </c>
      <c r="H70" s="4">
        <v>22.83</v>
      </c>
      <c r="I70" s="4"/>
    </row>
    <row r="71" spans="3:9">
      <c r="C71" s="1">
        <v>73</v>
      </c>
      <c r="D71" s="1"/>
      <c r="E71" s="4">
        <v>10</v>
      </c>
      <c r="F71" s="4">
        <v>12.15</v>
      </c>
      <c r="G71" s="4">
        <v>20</v>
      </c>
      <c r="H71" s="4">
        <v>22.83</v>
      </c>
      <c r="I71" s="4"/>
    </row>
    <row r="72" spans="3:9">
      <c r="C72" s="1">
        <v>74</v>
      </c>
      <c r="D72" s="1"/>
      <c r="E72" s="4">
        <v>10</v>
      </c>
      <c r="F72" s="4">
        <v>12.15</v>
      </c>
      <c r="G72" s="4">
        <v>20</v>
      </c>
      <c r="H72" s="4">
        <v>22.83</v>
      </c>
      <c r="I72" s="4"/>
    </row>
    <row r="73" spans="3:9">
      <c r="C73" s="1">
        <v>75</v>
      </c>
      <c r="D73" s="1"/>
      <c r="E73" s="4">
        <v>10</v>
      </c>
      <c r="F73" s="4">
        <v>12.15</v>
      </c>
      <c r="G73" s="4">
        <v>20</v>
      </c>
      <c r="H73" s="4">
        <v>22.83</v>
      </c>
      <c r="I73" s="4"/>
    </row>
    <row r="74" spans="3:9">
      <c r="C74" s="1">
        <v>76</v>
      </c>
      <c r="D74" s="1"/>
      <c r="E74" s="4">
        <v>10</v>
      </c>
      <c r="F74" s="4">
        <v>12.15</v>
      </c>
      <c r="G74" s="4">
        <v>20</v>
      </c>
      <c r="H74" s="4">
        <v>22.83</v>
      </c>
      <c r="I74" s="4"/>
    </row>
    <row r="75" spans="3:9">
      <c r="C75" s="1">
        <v>77</v>
      </c>
      <c r="D75" s="1"/>
      <c r="E75" s="4">
        <v>10</v>
      </c>
      <c r="F75" s="4">
        <v>12.15</v>
      </c>
      <c r="G75" s="4">
        <v>20</v>
      </c>
      <c r="H75" s="4">
        <v>22.83</v>
      </c>
      <c r="I75" s="4"/>
    </row>
    <row r="76" spans="3:9">
      <c r="C76" s="1">
        <v>78</v>
      </c>
      <c r="D76" s="1"/>
      <c r="E76" s="4">
        <v>10</v>
      </c>
      <c r="F76" s="4">
        <v>12.15</v>
      </c>
      <c r="G76" s="4">
        <v>20</v>
      </c>
      <c r="H76" s="4">
        <v>22.83</v>
      </c>
      <c r="I76" s="4"/>
    </row>
    <row r="77" spans="3:9">
      <c r="C77" s="1">
        <v>79</v>
      </c>
      <c r="D77" s="1"/>
      <c r="E77" s="4">
        <v>10</v>
      </c>
      <c r="F77" s="4">
        <v>12.15</v>
      </c>
      <c r="G77" s="4">
        <v>20</v>
      </c>
      <c r="H77" s="4">
        <v>22.83</v>
      </c>
      <c r="I77" s="4"/>
    </row>
    <row r="78" spans="3:9">
      <c r="C78" s="1">
        <v>80</v>
      </c>
      <c r="D78" s="1"/>
      <c r="E78" s="4">
        <v>10</v>
      </c>
      <c r="F78" s="4">
        <v>12.15</v>
      </c>
      <c r="G78" s="4">
        <v>20</v>
      </c>
      <c r="H78" s="4">
        <v>22.83</v>
      </c>
      <c r="I78" s="4"/>
    </row>
    <row r="79" spans="3:9">
      <c r="C79" s="1">
        <v>81</v>
      </c>
      <c r="D79" s="1"/>
      <c r="E79" s="4">
        <v>10</v>
      </c>
      <c r="F79" s="4">
        <v>12.15</v>
      </c>
      <c r="G79" s="4">
        <v>20</v>
      </c>
      <c r="H79" s="4">
        <v>22.83</v>
      </c>
      <c r="I79" s="4"/>
    </row>
    <row r="80" spans="3:9">
      <c r="C80" s="1">
        <v>82</v>
      </c>
      <c r="D80" s="1"/>
      <c r="E80" s="4">
        <v>10</v>
      </c>
      <c r="F80" s="4">
        <v>12.15</v>
      </c>
      <c r="G80" s="4">
        <v>20</v>
      </c>
      <c r="H80" s="4">
        <v>22.83</v>
      </c>
      <c r="I80" s="4"/>
    </row>
    <row r="81" spans="3:9">
      <c r="C81" s="1">
        <v>83</v>
      </c>
      <c r="D81" s="1"/>
      <c r="E81" s="4">
        <v>10</v>
      </c>
      <c r="F81" s="4">
        <v>12.15</v>
      </c>
      <c r="G81" s="4">
        <v>20</v>
      </c>
      <c r="H81" s="4">
        <v>22.83</v>
      </c>
      <c r="I81" s="4"/>
    </row>
    <row r="82" spans="3:9">
      <c r="C82" s="1">
        <v>84</v>
      </c>
      <c r="D82" s="1"/>
      <c r="E82" s="4">
        <v>10</v>
      </c>
      <c r="F82" s="4">
        <v>12.15</v>
      </c>
      <c r="G82" s="4">
        <v>20</v>
      </c>
      <c r="H82" s="4">
        <v>22.83</v>
      </c>
      <c r="I82" s="4"/>
    </row>
    <row r="83" spans="3:9">
      <c r="C83" s="1">
        <v>85</v>
      </c>
      <c r="D83" s="1"/>
      <c r="E83" s="4">
        <v>10</v>
      </c>
      <c r="F83" s="4">
        <v>12.15</v>
      </c>
      <c r="G83" s="4">
        <v>20</v>
      </c>
      <c r="H83" s="4">
        <v>22.83</v>
      </c>
      <c r="I83" s="4"/>
    </row>
    <row r="84" spans="3:9">
      <c r="C84" s="1">
        <v>86</v>
      </c>
      <c r="D84" s="1"/>
      <c r="E84" s="4">
        <v>10</v>
      </c>
      <c r="F84" s="4">
        <v>12.15</v>
      </c>
      <c r="G84" s="4">
        <v>20</v>
      </c>
      <c r="H84" s="4">
        <v>22.83</v>
      </c>
      <c r="I84" s="4"/>
    </row>
    <row r="85" spans="3:9">
      <c r="C85" s="1">
        <v>87</v>
      </c>
      <c r="D85" s="1"/>
      <c r="E85" s="4">
        <v>10</v>
      </c>
      <c r="F85" s="4">
        <v>12.15</v>
      </c>
      <c r="G85" s="4">
        <v>20</v>
      </c>
      <c r="H85" s="4">
        <v>22.83</v>
      </c>
      <c r="I85" s="4"/>
    </row>
    <row r="86" spans="3:9">
      <c r="C86" s="1">
        <v>88</v>
      </c>
      <c r="D86" s="1"/>
      <c r="E86" s="4">
        <v>10</v>
      </c>
      <c r="F86" s="4">
        <v>12.15</v>
      </c>
      <c r="G86" s="4">
        <v>20</v>
      </c>
      <c r="H86" s="4">
        <v>22.83</v>
      </c>
      <c r="I86" s="4"/>
    </row>
    <row r="87" spans="3:9">
      <c r="C87" s="1">
        <v>89</v>
      </c>
      <c r="D87" s="1"/>
      <c r="E87" s="4">
        <v>10</v>
      </c>
      <c r="F87" s="4">
        <v>12.15</v>
      </c>
      <c r="G87" s="4">
        <v>20</v>
      </c>
      <c r="H87" s="4">
        <v>22.83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10B8E-A41D-4698-BE37-54A612BC34E3}">
  <sheetPr codeName="Sheet10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125</v>
      </c>
      <c r="C6" s="5" t="s">
        <v>82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2</v>
      </c>
      <c r="F12" s="1">
        <v>2</v>
      </c>
      <c r="G12" s="1">
        <v>2</v>
      </c>
      <c r="H12" s="1">
        <v>2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2</v>
      </c>
      <c r="F16" s="4">
        <v>2.75</v>
      </c>
      <c r="G16" s="4">
        <v>4</v>
      </c>
      <c r="H16" s="4">
        <v>5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2</v>
      </c>
      <c r="F17" s="4">
        <v>2.75</v>
      </c>
      <c r="G17" s="4">
        <v>4</v>
      </c>
      <c r="H17" s="4">
        <v>5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2</v>
      </c>
      <c r="F18" s="4">
        <v>2.75</v>
      </c>
      <c r="G18" s="4">
        <v>4</v>
      </c>
      <c r="H18" s="4">
        <v>5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2</v>
      </c>
      <c r="F19" s="4">
        <v>2.75</v>
      </c>
      <c r="G19" s="4">
        <v>4</v>
      </c>
      <c r="H19" s="4">
        <v>5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2</v>
      </c>
      <c r="F20" s="4">
        <v>2.75</v>
      </c>
      <c r="G20" s="4">
        <v>4</v>
      </c>
      <c r="H20" s="4">
        <v>5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2</v>
      </c>
      <c r="F21" s="4">
        <v>2.75</v>
      </c>
      <c r="G21" s="4">
        <v>4</v>
      </c>
      <c r="H21" s="4">
        <v>5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2</v>
      </c>
      <c r="F22" s="4">
        <v>2.75</v>
      </c>
      <c r="G22" s="4">
        <v>4</v>
      </c>
      <c r="H22" s="4">
        <v>5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2</v>
      </c>
      <c r="F23" s="4">
        <v>2.75</v>
      </c>
      <c r="G23" s="4">
        <v>4</v>
      </c>
      <c r="H23" s="4">
        <v>5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2</v>
      </c>
      <c r="F24" s="4">
        <v>2.75</v>
      </c>
      <c r="G24" s="4">
        <v>4</v>
      </c>
      <c r="H24" s="4">
        <v>5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2</v>
      </c>
      <c r="F25" s="4">
        <v>2.75</v>
      </c>
      <c r="G25" s="4">
        <v>4</v>
      </c>
      <c r="H25" s="4">
        <v>5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2</v>
      </c>
      <c r="F26" s="4">
        <v>2.75</v>
      </c>
      <c r="G26" s="4">
        <v>4</v>
      </c>
      <c r="H26" s="4">
        <v>5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2</v>
      </c>
      <c r="F27" s="4">
        <v>2.75</v>
      </c>
      <c r="G27" s="4">
        <v>4</v>
      </c>
      <c r="H27" s="4">
        <v>5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2</v>
      </c>
      <c r="F28" s="4">
        <v>2.75</v>
      </c>
      <c r="G28" s="4">
        <v>4</v>
      </c>
      <c r="H28" s="4">
        <v>5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2</v>
      </c>
      <c r="F29" s="4">
        <v>2.75</v>
      </c>
      <c r="G29" s="4">
        <v>4</v>
      </c>
      <c r="H29" s="4">
        <v>5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2</v>
      </c>
      <c r="F30" s="4">
        <v>2.75</v>
      </c>
      <c r="G30" s="4">
        <v>4</v>
      </c>
      <c r="H30" s="4">
        <v>5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2</v>
      </c>
      <c r="F31" s="4">
        <v>2.75</v>
      </c>
      <c r="G31" s="4">
        <v>4</v>
      </c>
      <c r="H31" s="4">
        <v>5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2</v>
      </c>
      <c r="F32" s="4">
        <v>2.75</v>
      </c>
      <c r="G32" s="4">
        <v>4</v>
      </c>
      <c r="H32" s="4">
        <v>5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2</v>
      </c>
      <c r="F33" s="4">
        <v>2.75</v>
      </c>
      <c r="G33" s="4">
        <v>4</v>
      </c>
      <c r="H33" s="4">
        <v>5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2</v>
      </c>
      <c r="F34" s="4">
        <v>2.75</v>
      </c>
      <c r="G34" s="4">
        <v>4</v>
      </c>
      <c r="H34" s="4">
        <v>5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2</v>
      </c>
      <c r="F35" s="4">
        <v>2.75</v>
      </c>
      <c r="G35" s="4">
        <v>4</v>
      </c>
      <c r="H35" s="4">
        <v>5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2</v>
      </c>
      <c r="F36" s="4">
        <v>2.75</v>
      </c>
      <c r="G36" s="4">
        <v>4</v>
      </c>
      <c r="H36" s="4">
        <v>5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2</v>
      </c>
      <c r="F37" s="4">
        <v>2.75</v>
      </c>
      <c r="G37" s="4">
        <v>4</v>
      </c>
      <c r="H37" s="4">
        <v>5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2</v>
      </c>
      <c r="F38" s="4">
        <v>2.75</v>
      </c>
      <c r="G38" s="4">
        <v>4</v>
      </c>
      <c r="H38" s="4">
        <v>5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2</v>
      </c>
      <c r="F39" s="4">
        <v>2.75</v>
      </c>
      <c r="G39" s="4">
        <v>4</v>
      </c>
      <c r="H39" s="4">
        <v>5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2</v>
      </c>
      <c r="F40" s="4">
        <v>2.75</v>
      </c>
      <c r="G40" s="4">
        <v>4</v>
      </c>
      <c r="H40" s="4">
        <v>5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2</v>
      </c>
      <c r="F41" s="4">
        <v>2.75</v>
      </c>
      <c r="G41" s="4">
        <v>4</v>
      </c>
      <c r="H41" s="4">
        <v>5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2</v>
      </c>
      <c r="F42" s="4">
        <v>2.75</v>
      </c>
      <c r="G42" s="4">
        <v>4</v>
      </c>
      <c r="H42" s="4">
        <v>5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2</v>
      </c>
      <c r="F43" s="4">
        <v>2.75</v>
      </c>
      <c r="G43" s="4">
        <v>4</v>
      </c>
      <c r="H43" s="4">
        <v>5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2</v>
      </c>
      <c r="F44" s="4">
        <v>2.75</v>
      </c>
      <c r="G44" s="4">
        <v>4</v>
      </c>
      <c r="H44" s="4">
        <v>5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2</v>
      </c>
      <c r="F45" s="4">
        <v>2.75</v>
      </c>
      <c r="G45" s="4">
        <v>4</v>
      </c>
      <c r="H45" s="4">
        <v>5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2</v>
      </c>
      <c r="F46" s="4">
        <v>2.75</v>
      </c>
      <c r="G46" s="4">
        <v>4</v>
      </c>
      <c r="H46" s="4">
        <v>5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2</v>
      </c>
      <c r="F47" s="4">
        <v>2.75</v>
      </c>
      <c r="G47" s="4">
        <v>4</v>
      </c>
      <c r="H47" s="4">
        <v>5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</v>
      </c>
      <c r="F48" s="4">
        <v>2.75</v>
      </c>
      <c r="G48" s="4">
        <v>4</v>
      </c>
      <c r="H48" s="4">
        <v>5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</v>
      </c>
      <c r="F49" s="4">
        <v>2.75</v>
      </c>
      <c r="G49" s="4">
        <v>4</v>
      </c>
      <c r="H49" s="4">
        <v>5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</v>
      </c>
      <c r="F50" s="4">
        <v>2.75</v>
      </c>
      <c r="G50" s="4">
        <v>4</v>
      </c>
      <c r="H50" s="4">
        <v>5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</v>
      </c>
      <c r="F51" s="4">
        <v>2.75</v>
      </c>
      <c r="G51" s="4">
        <v>4</v>
      </c>
      <c r="H51" s="4">
        <v>5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</v>
      </c>
      <c r="F52" s="4">
        <v>2.75</v>
      </c>
      <c r="G52" s="4">
        <v>4</v>
      </c>
      <c r="H52" s="4">
        <v>5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2</v>
      </c>
      <c r="F53" s="4">
        <v>2.75</v>
      </c>
      <c r="G53" s="4">
        <v>4</v>
      </c>
      <c r="H53" s="4">
        <v>5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2</v>
      </c>
      <c r="F54" s="4">
        <v>2.75</v>
      </c>
      <c r="G54" s="4">
        <v>4</v>
      </c>
      <c r="H54" s="4">
        <v>5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2</v>
      </c>
      <c r="F55" s="4">
        <v>2.75</v>
      </c>
      <c r="G55" s="4">
        <v>4</v>
      </c>
      <c r="H55" s="4">
        <v>5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2</v>
      </c>
      <c r="F56" s="4">
        <v>2.75</v>
      </c>
      <c r="G56" s="4">
        <v>4</v>
      </c>
      <c r="H56" s="4">
        <v>5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2</v>
      </c>
      <c r="F57" s="4">
        <v>2.75</v>
      </c>
      <c r="G57" s="4">
        <v>4</v>
      </c>
      <c r="H57" s="4">
        <v>5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2</v>
      </c>
      <c r="F58" s="4">
        <v>2.75</v>
      </c>
      <c r="G58" s="4">
        <v>4</v>
      </c>
      <c r="H58" s="4">
        <v>5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2</v>
      </c>
      <c r="F59" s="4">
        <v>2.75</v>
      </c>
      <c r="G59" s="4">
        <v>4</v>
      </c>
      <c r="H59" s="4">
        <v>5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2</v>
      </c>
      <c r="F60" s="4">
        <v>2.75</v>
      </c>
      <c r="G60" s="4">
        <v>4</v>
      </c>
      <c r="H60" s="4">
        <v>5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2</v>
      </c>
      <c r="F61" s="4">
        <v>2.75</v>
      </c>
      <c r="G61" s="4">
        <v>4</v>
      </c>
      <c r="H61" s="4">
        <v>5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4</v>
      </c>
      <c r="F62" s="4">
        <v>4.75</v>
      </c>
      <c r="G62" s="4">
        <v>8</v>
      </c>
      <c r="H62" s="4">
        <v>9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4</v>
      </c>
      <c r="F63" s="4">
        <v>4.75</v>
      </c>
      <c r="G63" s="4">
        <v>8</v>
      </c>
      <c r="H63" s="4">
        <v>9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4</v>
      </c>
      <c r="F64" s="4">
        <v>4.75</v>
      </c>
      <c r="G64" s="4">
        <v>8</v>
      </c>
      <c r="H64" s="4">
        <v>9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4</v>
      </c>
      <c r="F65" s="4">
        <v>4.75</v>
      </c>
      <c r="G65" s="4">
        <v>8</v>
      </c>
      <c r="H65" s="4">
        <v>9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4</v>
      </c>
      <c r="F66" s="4">
        <v>4.75</v>
      </c>
      <c r="G66" s="4">
        <v>8</v>
      </c>
      <c r="H66" s="4">
        <v>9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4</v>
      </c>
      <c r="F67" s="4">
        <v>4.75</v>
      </c>
      <c r="G67" s="4">
        <v>8</v>
      </c>
      <c r="H67" s="4">
        <v>9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4</v>
      </c>
      <c r="F68" s="4">
        <v>4.75</v>
      </c>
      <c r="G68" s="4">
        <v>8</v>
      </c>
      <c r="H68" s="4">
        <v>9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4</v>
      </c>
      <c r="F69" s="4">
        <v>4.75</v>
      </c>
      <c r="G69" s="4">
        <v>8</v>
      </c>
      <c r="H69" s="4">
        <v>9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4</v>
      </c>
      <c r="F70" s="4">
        <v>4.75</v>
      </c>
      <c r="G70" s="4">
        <v>8</v>
      </c>
      <c r="H70" s="4">
        <v>9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4</v>
      </c>
      <c r="F71" s="4">
        <v>4.75</v>
      </c>
      <c r="G71" s="4">
        <v>8</v>
      </c>
      <c r="H71" s="4">
        <v>9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4</v>
      </c>
      <c r="F72" s="4">
        <v>4.75</v>
      </c>
      <c r="G72" s="4">
        <v>8</v>
      </c>
      <c r="H72" s="4">
        <v>9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4</v>
      </c>
      <c r="F73" s="4">
        <v>4.75</v>
      </c>
      <c r="G73" s="4">
        <v>8</v>
      </c>
      <c r="H73" s="4">
        <v>9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4</v>
      </c>
      <c r="F74" s="4">
        <v>4.75</v>
      </c>
      <c r="G74" s="4">
        <v>8</v>
      </c>
      <c r="H74" s="4">
        <v>9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4</v>
      </c>
      <c r="F75" s="4">
        <v>4.75</v>
      </c>
      <c r="G75" s="4">
        <v>8</v>
      </c>
      <c r="H75" s="4">
        <v>9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4</v>
      </c>
      <c r="F76" s="4">
        <v>4.75</v>
      </c>
      <c r="G76" s="4">
        <v>8</v>
      </c>
      <c r="H76" s="4">
        <v>9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4</v>
      </c>
      <c r="F77" s="4">
        <v>4.75</v>
      </c>
      <c r="G77" s="4">
        <v>8</v>
      </c>
      <c r="H77" s="4">
        <v>9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4</v>
      </c>
      <c r="F78" s="4">
        <v>4.75</v>
      </c>
      <c r="G78" s="4">
        <v>8</v>
      </c>
      <c r="H78" s="4">
        <v>9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4</v>
      </c>
      <c r="F79" s="4">
        <v>4.75</v>
      </c>
      <c r="G79" s="4">
        <v>8</v>
      </c>
      <c r="H79" s="4">
        <v>9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4</v>
      </c>
      <c r="F80" s="4">
        <v>4.75</v>
      </c>
      <c r="G80" s="4">
        <v>8</v>
      </c>
      <c r="H80" s="4">
        <v>9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4</v>
      </c>
      <c r="F81" s="4">
        <v>4.75</v>
      </c>
      <c r="G81" s="4">
        <v>8</v>
      </c>
      <c r="H81" s="4">
        <v>9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4</v>
      </c>
      <c r="F82" s="4">
        <v>4.75</v>
      </c>
      <c r="G82" s="4">
        <v>8</v>
      </c>
      <c r="H82" s="4">
        <v>9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4</v>
      </c>
      <c r="F83" s="4">
        <v>4.75</v>
      </c>
      <c r="G83" s="4">
        <v>8</v>
      </c>
      <c r="H83" s="4">
        <v>9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4</v>
      </c>
      <c r="F84" s="4">
        <v>4.75</v>
      </c>
      <c r="G84" s="4">
        <v>8</v>
      </c>
      <c r="H84" s="4">
        <v>9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4</v>
      </c>
      <c r="F85" s="4">
        <v>4.75</v>
      </c>
      <c r="G85" s="4">
        <v>8</v>
      </c>
      <c r="H85" s="4">
        <v>9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4</v>
      </c>
      <c r="F86" s="4">
        <v>4.75</v>
      </c>
      <c r="G86" s="4">
        <v>8</v>
      </c>
      <c r="H86" s="4">
        <v>9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4</v>
      </c>
      <c r="F87" s="4">
        <v>4.75</v>
      </c>
      <c r="G87" s="4">
        <v>8</v>
      </c>
      <c r="H87" s="4">
        <v>9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47B90-74C0-4AF8-9CD5-5AB44CE647A2}">
  <sheetPr codeName="Sheet136">
    <tabColor theme="9" tint="-0.49998474074526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40.42</v>
      </c>
      <c r="F16" s="4">
        <v>63.59</v>
      </c>
      <c r="G16" s="4">
        <v>80.849999999999994</v>
      </c>
      <c r="H16" s="4">
        <v>111.73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40.42</v>
      </c>
      <c r="F17" s="4">
        <v>63.59</v>
      </c>
      <c r="G17" s="4">
        <v>80.849999999999994</v>
      </c>
      <c r="H17" s="4">
        <v>111.73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40.42</v>
      </c>
      <c r="F18" s="4">
        <v>63.59</v>
      </c>
      <c r="G18" s="4">
        <v>80.849999999999994</v>
      </c>
      <c r="H18" s="4">
        <v>111.73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40.42</v>
      </c>
      <c r="F19" s="4">
        <v>63.59</v>
      </c>
      <c r="G19" s="4">
        <v>80.849999999999994</v>
      </c>
      <c r="H19" s="4">
        <v>111.73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40.42</v>
      </c>
      <c r="F20" s="4">
        <v>63.59</v>
      </c>
      <c r="G20" s="4">
        <v>80.849999999999994</v>
      </c>
      <c r="H20" s="4">
        <v>111.73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40.42</v>
      </c>
      <c r="F21" s="4">
        <v>63.59</v>
      </c>
      <c r="G21" s="4">
        <v>80.849999999999994</v>
      </c>
      <c r="H21" s="4">
        <v>111.73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40.42</v>
      </c>
      <c r="F22" s="4">
        <v>63.59</v>
      </c>
      <c r="G22" s="4">
        <v>80.849999999999994</v>
      </c>
      <c r="H22" s="4">
        <v>111.73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40.42</v>
      </c>
      <c r="F23" s="4">
        <v>63.59</v>
      </c>
      <c r="G23" s="4">
        <v>80.849999999999994</v>
      </c>
      <c r="H23" s="4">
        <v>111.73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41.02</v>
      </c>
      <c r="F24" s="4">
        <v>64.52</v>
      </c>
      <c r="G24" s="4">
        <v>82.03</v>
      </c>
      <c r="H24" s="4">
        <v>113.37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41.61</v>
      </c>
      <c r="F25" s="4">
        <v>65.45</v>
      </c>
      <c r="G25" s="4">
        <v>83.22</v>
      </c>
      <c r="H25" s="4">
        <v>115.01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42.2</v>
      </c>
      <c r="F26" s="4">
        <v>66.39</v>
      </c>
      <c r="G26" s="4">
        <v>84.41</v>
      </c>
      <c r="H26" s="4">
        <v>116.65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42.8</v>
      </c>
      <c r="F27" s="4">
        <v>67.319999999999993</v>
      </c>
      <c r="G27" s="4">
        <v>85.59</v>
      </c>
      <c r="H27" s="4">
        <v>118.29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43.39</v>
      </c>
      <c r="F28" s="4">
        <v>68.25</v>
      </c>
      <c r="G28" s="4">
        <v>86.78</v>
      </c>
      <c r="H28" s="4">
        <v>119.93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43.98</v>
      </c>
      <c r="F29" s="4">
        <v>69.19</v>
      </c>
      <c r="G29" s="4">
        <v>87.97</v>
      </c>
      <c r="H29" s="4">
        <v>121.57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44.58</v>
      </c>
      <c r="F30" s="4">
        <v>70.12</v>
      </c>
      <c r="G30" s="4">
        <v>89.15</v>
      </c>
      <c r="H30" s="4">
        <v>123.21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45.17</v>
      </c>
      <c r="F31" s="4">
        <v>71.05</v>
      </c>
      <c r="G31" s="4">
        <v>90.34</v>
      </c>
      <c r="H31" s="4">
        <v>124.85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45.76</v>
      </c>
      <c r="F32" s="4">
        <v>71.989999999999995</v>
      </c>
      <c r="G32" s="4">
        <v>91.53</v>
      </c>
      <c r="H32" s="4">
        <v>126.49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46.36</v>
      </c>
      <c r="F33" s="4">
        <v>72.92</v>
      </c>
      <c r="G33" s="4">
        <v>92.71</v>
      </c>
      <c r="H33" s="4">
        <v>128.13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47.43</v>
      </c>
      <c r="F34" s="4">
        <v>74.61</v>
      </c>
      <c r="G34" s="4">
        <v>94.86</v>
      </c>
      <c r="H34" s="4">
        <v>131.1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48.51</v>
      </c>
      <c r="F35" s="4">
        <v>76.3</v>
      </c>
      <c r="G35" s="4">
        <v>97.01</v>
      </c>
      <c r="H35" s="4">
        <v>134.07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49.58</v>
      </c>
      <c r="F36" s="4">
        <v>77.989999999999995</v>
      </c>
      <c r="G36" s="4">
        <v>99.17</v>
      </c>
      <c r="H36" s="4">
        <v>137.04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50.66</v>
      </c>
      <c r="F37" s="4">
        <v>79.69</v>
      </c>
      <c r="G37" s="4">
        <v>101.32</v>
      </c>
      <c r="H37" s="4">
        <v>140.02000000000001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51.73</v>
      </c>
      <c r="F38" s="4">
        <v>81.38</v>
      </c>
      <c r="G38" s="4">
        <v>103.47</v>
      </c>
      <c r="H38" s="4">
        <v>142.99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53.4</v>
      </c>
      <c r="F39" s="4">
        <v>83.66</v>
      </c>
      <c r="G39" s="4">
        <v>106.8</v>
      </c>
      <c r="H39" s="4">
        <v>147.13999999999999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55.7</v>
      </c>
      <c r="F40" s="4">
        <v>86.58</v>
      </c>
      <c r="G40" s="4">
        <v>111.4</v>
      </c>
      <c r="H40" s="4">
        <v>152.57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57.43</v>
      </c>
      <c r="F41" s="4">
        <v>88.92</v>
      </c>
      <c r="G41" s="4">
        <v>114.86</v>
      </c>
      <c r="H41" s="4">
        <v>156.84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59.18</v>
      </c>
      <c r="F42" s="4">
        <v>91.29</v>
      </c>
      <c r="G42" s="4">
        <v>118.36</v>
      </c>
      <c r="H42" s="4">
        <v>161.16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61.6</v>
      </c>
      <c r="F43" s="4">
        <v>94.33</v>
      </c>
      <c r="G43" s="4">
        <v>123.2</v>
      </c>
      <c r="H43" s="4">
        <v>166.83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62.72</v>
      </c>
      <c r="F44" s="4">
        <v>95.7</v>
      </c>
      <c r="G44" s="4">
        <v>125.45</v>
      </c>
      <c r="H44" s="4">
        <v>169.42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64.52</v>
      </c>
      <c r="F45" s="4">
        <v>97.75</v>
      </c>
      <c r="G45" s="4">
        <v>129.03</v>
      </c>
      <c r="H45" s="4">
        <v>173.34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65.66</v>
      </c>
      <c r="F46" s="4">
        <v>99.15</v>
      </c>
      <c r="G46" s="4">
        <v>131.33000000000001</v>
      </c>
      <c r="H46" s="4">
        <v>175.98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66.83</v>
      </c>
      <c r="F47" s="4">
        <v>100.58</v>
      </c>
      <c r="G47" s="4">
        <v>133.66</v>
      </c>
      <c r="H47" s="4">
        <v>178.65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68</v>
      </c>
      <c r="F48" s="4">
        <v>102</v>
      </c>
      <c r="G48" s="4">
        <v>136</v>
      </c>
      <c r="H48" s="4">
        <v>181.33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69.86</v>
      </c>
      <c r="F49" s="4">
        <v>104.11</v>
      </c>
      <c r="G49" s="4">
        <v>139.71</v>
      </c>
      <c r="H49" s="4">
        <v>185.38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71.05</v>
      </c>
      <c r="F50" s="4">
        <v>105.56</v>
      </c>
      <c r="G50" s="4">
        <v>142.1</v>
      </c>
      <c r="H50" s="4">
        <v>188.11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71.58</v>
      </c>
      <c r="F51" s="4">
        <v>106.34</v>
      </c>
      <c r="G51" s="4">
        <v>143.15</v>
      </c>
      <c r="H51" s="4">
        <v>189.5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72.78</v>
      </c>
      <c r="F52" s="4">
        <v>107.8</v>
      </c>
      <c r="G52" s="4">
        <v>145.57</v>
      </c>
      <c r="H52" s="4">
        <v>192.26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74.010000000000005</v>
      </c>
      <c r="F53" s="4">
        <v>109.29</v>
      </c>
      <c r="G53" s="4">
        <v>148.02000000000001</v>
      </c>
      <c r="H53" s="4">
        <v>195.05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76.37</v>
      </c>
      <c r="F54" s="4">
        <v>112.44</v>
      </c>
      <c r="G54" s="4">
        <v>152.74</v>
      </c>
      <c r="H54" s="4">
        <v>200.82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78.040000000000006</v>
      </c>
      <c r="F55" s="4">
        <v>114.9</v>
      </c>
      <c r="G55" s="4">
        <v>156.09</v>
      </c>
      <c r="H55" s="4">
        <v>205.22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80.45</v>
      </c>
      <c r="F56" s="4">
        <v>118.09</v>
      </c>
      <c r="G56" s="4">
        <v>160.9</v>
      </c>
      <c r="H56" s="4">
        <v>211.08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82.14</v>
      </c>
      <c r="F57" s="4">
        <v>120.57</v>
      </c>
      <c r="G57" s="4">
        <v>164.27</v>
      </c>
      <c r="H57" s="4">
        <v>215.51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91.52</v>
      </c>
      <c r="F58" s="4">
        <v>130.74</v>
      </c>
      <c r="G58" s="4">
        <v>183.04</v>
      </c>
      <c r="H58" s="4">
        <v>235.33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93.36</v>
      </c>
      <c r="F59" s="4">
        <v>133.37</v>
      </c>
      <c r="G59" s="4">
        <v>186.72</v>
      </c>
      <c r="H59" s="4">
        <v>240.06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96</v>
      </c>
      <c r="F60" s="4">
        <v>136.80000000000001</v>
      </c>
      <c r="G60" s="4">
        <v>192</v>
      </c>
      <c r="H60" s="4">
        <v>246.39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98.6</v>
      </c>
      <c r="F61" s="4">
        <v>140.51</v>
      </c>
      <c r="G61" s="4">
        <v>197.2</v>
      </c>
      <c r="H61" s="4">
        <v>253.07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101.2</v>
      </c>
      <c r="F62" s="4">
        <v>144.21</v>
      </c>
      <c r="G62" s="4">
        <v>202.4</v>
      </c>
      <c r="H62" s="4">
        <v>259.74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103.8</v>
      </c>
      <c r="F63" s="4">
        <v>147.91999999999999</v>
      </c>
      <c r="G63" s="4">
        <v>207.6</v>
      </c>
      <c r="H63" s="4">
        <v>266.41000000000003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106.4</v>
      </c>
      <c r="F64" s="4">
        <v>151.62</v>
      </c>
      <c r="G64" s="4">
        <v>212.8</v>
      </c>
      <c r="H64" s="4">
        <v>273.08999999999997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109.9</v>
      </c>
      <c r="F65" s="4">
        <v>156.22999999999999</v>
      </c>
      <c r="G65" s="4">
        <v>219.81</v>
      </c>
      <c r="H65" s="4">
        <v>281.57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109.9</v>
      </c>
      <c r="F66" s="4">
        <v>156.22999999999999</v>
      </c>
      <c r="G66" s="4">
        <v>219.81</v>
      </c>
      <c r="H66" s="4">
        <v>281.57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109.9</v>
      </c>
      <c r="F67" s="4">
        <v>156.22999999999999</v>
      </c>
      <c r="G67" s="4">
        <v>219.81</v>
      </c>
      <c r="H67" s="4">
        <v>281.57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109.9</v>
      </c>
      <c r="F68" s="4">
        <v>156.22999999999999</v>
      </c>
      <c r="G68" s="4">
        <v>219.81</v>
      </c>
      <c r="H68" s="4">
        <v>281.57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109.9</v>
      </c>
      <c r="F69" s="4">
        <v>156.22999999999999</v>
      </c>
      <c r="G69" s="4">
        <v>219.81</v>
      </c>
      <c r="H69" s="4">
        <v>281.57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109.9</v>
      </c>
      <c r="F70" s="4">
        <v>156.22999999999999</v>
      </c>
      <c r="G70" s="4">
        <v>219.81</v>
      </c>
      <c r="H70" s="4">
        <v>281.57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109.9</v>
      </c>
      <c r="F71" s="4">
        <v>156.22999999999999</v>
      </c>
      <c r="G71" s="4">
        <v>219.81</v>
      </c>
      <c r="H71" s="4">
        <v>281.57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109.9</v>
      </c>
      <c r="F72" s="4">
        <v>156.22999999999999</v>
      </c>
      <c r="G72" s="4">
        <v>219.81</v>
      </c>
      <c r="H72" s="4">
        <v>281.57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109.9</v>
      </c>
      <c r="F73" s="4">
        <v>156.22999999999999</v>
      </c>
      <c r="G73" s="4">
        <v>219.81</v>
      </c>
      <c r="H73" s="4">
        <v>281.57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109.9</v>
      </c>
      <c r="F74" s="4">
        <v>156.22999999999999</v>
      </c>
      <c r="G74" s="4">
        <v>219.81</v>
      </c>
      <c r="H74" s="4">
        <v>281.57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109.9</v>
      </c>
      <c r="F75" s="4">
        <v>156.22999999999999</v>
      </c>
      <c r="G75" s="4">
        <v>219.81</v>
      </c>
      <c r="H75" s="4">
        <v>281.57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109.9</v>
      </c>
      <c r="F76" s="4">
        <v>156.22999999999999</v>
      </c>
      <c r="G76" s="4">
        <v>219.81</v>
      </c>
      <c r="H76" s="4">
        <v>281.57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109.9</v>
      </c>
      <c r="F77" s="4">
        <v>156.22999999999999</v>
      </c>
      <c r="G77" s="4">
        <v>219.81</v>
      </c>
      <c r="H77" s="4">
        <v>281.57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109.9</v>
      </c>
      <c r="F78" s="4">
        <v>156.22999999999999</v>
      </c>
      <c r="G78" s="4">
        <v>219.81</v>
      </c>
      <c r="H78" s="4">
        <v>281.57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109.9</v>
      </c>
      <c r="F79" s="4">
        <v>156.22999999999999</v>
      </c>
      <c r="G79" s="4">
        <v>219.81</v>
      </c>
      <c r="H79" s="4">
        <v>281.57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109.9</v>
      </c>
      <c r="F80" s="4">
        <v>156.22999999999999</v>
      </c>
      <c r="G80" s="4">
        <v>219.81</v>
      </c>
      <c r="H80" s="4">
        <v>281.57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109.9</v>
      </c>
      <c r="F81" s="4">
        <v>156.22999999999999</v>
      </c>
      <c r="G81" s="4">
        <v>219.81</v>
      </c>
      <c r="H81" s="4">
        <v>281.57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109.9</v>
      </c>
      <c r="F82" s="4">
        <v>156.22999999999999</v>
      </c>
      <c r="G82" s="4">
        <v>219.81</v>
      </c>
      <c r="H82" s="4">
        <v>281.57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109.9</v>
      </c>
      <c r="F83" s="4">
        <v>156.22999999999999</v>
      </c>
      <c r="G83" s="4">
        <v>219.81</v>
      </c>
      <c r="H83" s="4">
        <v>281.57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109.9</v>
      </c>
      <c r="F84" s="4">
        <v>156.22999999999999</v>
      </c>
      <c r="G84" s="4">
        <v>219.81</v>
      </c>
      <c r="H84" s="4">
        <v>281.57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109.9</v>
      </c>
      <c r="F85" s="4">
        <v>156.22999999999999</v>
      </c>
      <c r="G85" s="4">
        <v>219.81</v>
      </c>
      <c r="H85" s="4">
        <v>281.57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109.9</v>
      </c>
      <c r="F86" s="4">
        <v>156.22999999999999</v>
      </c>
      <c r="G86" s="4">
        <v>219.81</v>
      </c>
      <c r="H86" s="4">
        <v>281.57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109.9</v>
      </c>
      <c r="F87" s="4">
        <v>156.22999999999999</v>
      </c>
      <c r="G87" s="4">
        <v>219.81</v>
      </c>
      <c r="H87" s="4">
        <v>281.57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26786-63B2-4DEA-9097-47788A01FF45}">
  <sheetPr codeName="Sheet137">
    <tabColor theme="9" tint="-0.49998474074526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3.18</v>
      </c>
      <c r="F16" s="4">
        <v>5.43</v>
      </c>
      <c r="G16" s="4">
        <v>6.35</v>
      </c>
      <c r="H16" s="4">
        <v>9.35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3.18</v>
      </c>
      <c r="F17" s="4">
        <v>5.43</v>
      </c>
      <c r="G17" s="4">
        <v>6.35</v>
      </c>
      <c r="H17" s="4">
        <v>9.35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3.18</v>
      </c>
      <c r="F18" s="4">
        <v>5.43</v>
      </c>
      <c r="G18" s="4">
        <v>6.35</v>
      </c>
      <c r="H18" s="4">
        <v>9.35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3.18</v>
      </c>
      <c r="F19" s="4">
        <v>5.43</v>
      </c>
      <c r="G19" s="4">
        <v>6.35</v>
      </c>
      <c r="H19" s="4">
        <v>9.35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3.18</v>
      </c>
      <c r="F20" s="4">
        <v>5.43</v>
      </c>
      <c r="G20" s="4">
        <v>6.35</v>
      </c>
      <c r="H20" s="4">
        <v>9.35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3.18</v>
      </c>
      <c r="F21" s="4">
        <v>5.43</v>
      </c>
      <c r="G21" s="4">
        <v>6.35</v>
      </c>
      <c r="H21" s="4">
        <v>9.35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3.18</v>
      </c>
      <c r="F22" s="4">
        <v>5.43</v>
      </c>
      <c r="G22" s="4">
        <v>6.35</v>
      </c>
      <c r="H22" s="4">
        <v>9.35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3.18</v>
      </c>
      <c r="F23" s="4">
        <v>5.43</v>
      </c>
      <c r="G23" s="4">
        <v>6.35</v>
      </c>
      <c r="H23" s="4">
        <v>9.35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3.22</v>
      </c>
      <c r="F24" s="4">
        <v>5.51</v>
      </c>
      <c r="G24" s="4">
        <v>6.45</v>
      </c>
      <c r="H24" s="4">
        <v>9.49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3.27</v>
      </c>
      <c r="F25" s="4">
        <v>5.59</v>
      </c>
      <c r="G25" s="4">
        <v>6.54</v>
      </c>
      <c r="H25" s="4">
        <v>9.6300000000000008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3.32</v>
      </c>
      <c r="F26" s="4">
        <v>5.67</v>
      </c>
      <c r="G26" s="4">
        <v>6.63</v>
      </c>
      <c r="H26" s="4">
        <v>9.76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3.36</v>
      </c>
      <c r="F27" s="4">
        <v>5.75</v>
      </c>
      <c r="G27" s="4">
        <v>6.73</v>
      </c>
      <c r="H27" s="4">
        <v>9.9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3.41</v>
      </c>
      <c r="F28" s="4">
        <v>5.83</v>
      </c>
      <c r="G28" s="4">
        <v>6.82</v>
      </c>
      <c r="H28" s="4">
        <v>10.039999999999999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3.46</v>
      </c>
      <c r="F29" s="4">
        <v>5.91</v>
      </c>
      <c r="G29" s="4">
        <v>6.91</v>
      </c>
      <c r="H29" s="4">
        <v>10.18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3.5</v>
      </c>
      <c r="F30" s="4">
        <v>5.99</v>
      </c>
      <c r="G30" s="4">
        <v>7.01</v>
      </c>
      <c r="H30" s="4">
        <v>10.31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3.55</v>
      </c>
      <c r="F31" s="4">
        <v>6.07</v>
      </c>
      <c r="G31" s="4">
        <v>7.1</v>
      </c>
      <c r="H31" s="4">
        <v>10.45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3.6</v>
      </c>
      <c r="F32" s="4">
        <v>6.15</v>
      </c>
      <c r="G32" s="4">
        <v>7.19</v>
      </c>
      <c r="H32" s="4">
        <v>10.59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3.64</v>
      </c>
      <c r="F33" s="4">
        <v>6.23</v>
      </c>
      <c r="G33" s="4">
        <v>7.29</v>
      </c>
      <c r="H33" s="4">
        <v>10.73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3.73</v>
      </c>
      <c r="F34" s="4">
        <v>6.37</v>
      </c>
      <c r="G34" s="4">
        <v>7.46</v>
      </c>
      <c r="H34" s="4">
        <v>10.97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3.81</v>
      </c>
      <c r="F35" s="4">
        <v>6.51</v>
      </c>
      <c r="G35" s="4">
        <v>7.63</v>
      </c>
      <c r="H35" s="4">
        <v>11.22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3.9</v>
      </c>
      <c r="F36" s="4">
        <v>6.66</v>
      </c>
      <c r="G36" s="4">
        <v>7.79</v>
      </c>
      <c r="H36" s="4">
        <v>11.47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3.98</v>
      </c>
      <c r="F37" s="4">
        <v>6.8</v>
      </c>
      <c r="G37" s="4">
        <v>7.96</v>
      </c>
      <c r="H37" s="4">
        <v>11.72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4.07</v>
      </c>
      <c r="F38" s="4">
        <v>6.95</v>
      </c>
      <c r="G38" s="4">
        <v>8.1300000000000008</v>
      </c>
      <c r="H38" s="4">
        <v>11.97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4.1500000000000004</v>
      </c>
      <c r="F39" s="4">
        <v>7.09</v>
      </c>
      <c r="G39" s="4">
        <v>8.3000000000000007</v>
      </c>
      <c r="H39" s="4">
        <v>12.22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4.24</v>
      </c>
      <c r="F40" s="4">
        <v>7.24</v>
      </c>
      <c r="G40" s="4">
        <v>8.4700000000000006</v>
      </c>
      <c r="H40" s="4">
        <v>12.47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4.32</v>
      </c>
      <c r="F41" s="4">
        <v>7.38</v>
      </c>
      <c r="G41" s="4">
        <v>8.64</v>
      </c>
      <c r="H41" s="4">
        <v>12.72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5.04</v>
      </c>
      <c r="F42" s="4">
        <v>8.16</v>
      </c>
      <c r="G42" s="4">
        <v>10.08</v>
      </c>
      <c r="H42" s="4">
        <v>14.23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5.14</v>
      </c>
      <c r="F43" s="4">
        <v>8.32</v>
      </c>
      <c r="G43" s="4">
        <v>10.27</v>
      </c>
      <c r="H43" s="4">
        <v>14.51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5.18</v>
      </c>
      <c r="F44" s="4">
        <v>8.3800000000000008</v>
      </c>
      <c r="G44" s="4">
        <v>10.35</v>
      </c>
      <c r="H44" s="4">
        <v>14.62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5.22</v>
      </c>
      <c r="F45" s="4">
        <v>8.4499999999999993</v>
      </c>
      <c r="G45" s="4">
        <v>10.43</v>
      </c>
      <c r="H45" s="4">
        <v>14.73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5.26</v>
      </c>
      <c r="F46" s="4">
        <v>8.51</v>
      </c>
      <c r="G46" s="4">
        <v>10.51</v>
      </c>
      <c r="H46" s="4">
        <v>14.85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5.96</v>
      </c>
      <c r="F47" s="4">
        <v>9.23</v>
      </c>
      <c r="G47" s="4">
        <v>11.91</v>
      </c>
      <c r="H47" s="4">
        <v>16.28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6</v>
      </c>
      <c r="F48" s="4">
        <v>9.3000000000000007</v>
      </c>
      <c r="G48" s="4">
        <v>12</v>
      </c>
      <c r="H48" s="4">
        <v>16.399999999999999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6.05</v>
      </c>
      <c r="F49" s="4">
        <v>9.3699999999999992</v>
      </c>
      <c r="G49" s="4">
        <v>12.09</v>
      </c>
      <c r="H49" s="4">
        <v>16.52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6.09</v>
      </c>
      <c r="F50" s="4">
        <v>9.44</v>
      </c>
      <c r="G50" s="4">
        <v>12.18</v>
      </c>
      <c r="H50" s="4">
        <v>16.649999999999999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6.81</v>
      </c>
      <c r="F51" s="4">
        <v>10.19</v>
      </c>
      <c r="G51" s="4">
        <v>13.63</v>
      </c>
      <c r="H51" s="4">
        <v>18.13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6.86</v>
      </c>
      <c r="F52" s="4">
        <v>10.27</v>
      </c>
      <c r="G52" s="4">
        <v>13.73</v>
      </c>
      <c r="H52" s="4">
        <v>18.260000000000002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6.91</v>
      </c>
      <c r="F53" s="4">
        <v>10.34</v>
      </c>
      <c r="G53" s="4">
        <v>13.83</v>
      </c>
      <c r="H53" s="4">
        <v>18.39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7.07</v>
      </c>
      <c r="F54" s="4">
        <v>10.57</v>
      </c>
      <c r="G54" s="4">
        <v>14.14</v>
      </c>
      <c r="H54" s="4">
        <v>18.8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7.22</v>
      </c>
      <c r="F55" s="4">
        <v>10.8</v>
      </c>
      <c r="G55" s="4">
        <v>14.45</v>
      </c>
      <c r="H55" s="4">
        <v>19.22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8.1199999999999992</v>
      </c>
      <c r="F56" s="4">
        <v>11.78</v>
      </c>
      <c r="G56" s="4">
        <v>16.239999999999998</v>
      </c>
      <c r="H56" s="4">
        <v>21.12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8.2899999999999991</v>
      </c>
      <c r="F57" s="4">
        <v>12.03</v>
      </c>
      <c r="G57" s="4">
        <v>16.579999999999998</v>
      </c>
      <c r="H57" s="4">
        <v>21.56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9.23</v>
      </c>
      <c r="F58" s="4">
        <v>13.04</v>
      </c>
      <c r="G58" s="4">
        <v>18.46</v>
      </c>
      <c r="H58" s="4">
        <v>23.53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9.41</v>
      </c>
      <c r="F59" s="4">
        <v>13.3</v>
      </c>
      <c r="G59" s="4">
        <v>18.829999999999998</v>
      </c>
      <c r="H59" s="4">
        <v>24.01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9.6</v>
      </c>
      <c r="F60" s="4">
        <v>13.56</v>
      </c>
      <c r="G60" s="4">
        <v>19.2</v>
      </c>
      <c r="H60" s="4">
        <v>24.48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10.68</v>
      </c>
      <c r="F61" s="4">
        <v>14.75</v>
      </c>
      <c r="G61" s="4">
        <v>21.36</v>
      </c>
      <c r="H61" s="4">
        <v>26.78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10.96</v>
      </c>
      <c r="F62" s="4">
        <v>15.14</v>
      </c>
      <c r="G62" s="4">
        <v>21.92</v>
      </c>
      <c r="H62" s="4">
        <v>27.49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11.24</v>
      </c>
      <c r="F63" s="4">
        <v>15.53</v>
      </c>
      <c r="G63" s="4">
        <v>22.48</v>
      </c>
      <c r="H63" s="4">
        <v>28.19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12.42</v>
      </c>
      <c r="F64" s="4">
        <v>16.809999999999999</v>
      </c>
      <c r="G64" s="4">
        <v>24.83</v>
      </c>
      <c r="H64" s="4">
        <v>30.69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12.72</v>
      </c>
      <c r="F65" s="4">
        <v>17.22</v>
      </c>
      <c r="G65" s="4">
        <v>25.44</v>
      </c>
      <c r="H65" s="4">
        <v>31.44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12.72</v>
      </c>
      <c r="F66" s="4">
        <v>17.22</v>
      </c>
      <c r="G66" s="4">
        <v>25.44</v>
      </c>
      <c r="H66" s="4">
        <v>31.44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12.72</v>
      </c>
      <c r="F67" s="4">
        <v>17.22</v>
      </c>
      <c r="G67" s="4">
        <v>25.44</v>
      </c>
      <c r="H67" s="4">
        <v>31.44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12.95</v>
      </c>
      <c r="F68" s="4">
        <v>17.23</v>
      </c>
      <c r="G68" s="4">
        <v>25.9</v>
      </c>
      <c r="H68" s="4">
        <v>31.6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12.95</v>
      </c>
      <c r="F69" s="4">
        <v>17.23</v>
      </c>
      <c r="G69" s="4">
        <v>25.9</v>
      </c>
      <c r="H69" s="4">
        <v>31.6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12.95</v>
      </c>
      <c r="F70" s="4">
        <v>17.23</v>
      </c>
      <c r="G70" s="4">
        <v>25.9</v>
      </c>
      <c r="H70" s="4">
        <v>31.6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12.95</v>
      </c>
      <c r="F71" s="4">
        <v>17.23</v>
      </c>
      <c r="G71" s="4">
        <v>25.9</v>
      </c>
      <c r="H71" s="4">
        <v>31.6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12.95</v>
      </c>
      <c r="F72" s="4">
        <v>17.23</v>
      </c>
      <c r="G72" s="4">
        <v>25.9</v>
      </c>
      <c r="H72" s="4">
        <v>31.6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12.95</v>
      </c>
      <c r="F73" s="4">
        <v>17.23</v>
      </c>
      <c r="G73" s="4">
        <v>25.9</v>
      </c>
      <c r="H73" s="4">
        <v>31.6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12.95</v>
      </c>
      <c r="F74" s="4">
        <v>17.23</v>
      </c>
      <c r="G74" s="4">
        <v>25.9</v>
      </c>
      <c r="H74" s="4">
        <v>31.6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12.95</v>
      </c>
      <c r="F75" s="4">
        <v>17.23</v>
      </c>
      <c r="G75" s="4">
        <v>25.9</v>
      </c>
      <c r="H75" s="4">
        <v>31.6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12.95</v>
      </c>
      <c r="F76" s="4">
        <v>17.23</v>
      </c>
      <c r="G76" s="4">
        <v>25.9</v>
      </c>
      <c r="H76" s="4">
        <v>31.6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12.95</v>
      </c>
      <c r="F77" s="4">
        <v>17.23</v>
      </c>
      <c r="G77" s="4">
        <v>25.9</v>
      </c>
      <c r="H77" s="4">
        <v>31.6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12.95</v>
      </c>
      <c r="F78" s="4">
        <v>17.23</v>
      </c>
      <c r="G78" s="4">
        <v>25.9</v>
      </c>
      <c r="H78" s="4">
        <v>31.6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12.95</v>
      </c>
      <c r="F79" s="4">
        <v>17.23</v>
      </c>
      <c r="G79" s="4">
        <v>25.9</v>
      </c>
      <c r="H79" s="4">
        <v>31.6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12.95</v>
      </c>
      <c r="F80" s="4">
        <v>17.23</v>
      </c>
      <c r="G80" s="4">
        <v>25.9</v>
      </c>
      <c r="H80" s="4">
        <v>31.6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12.95</v>
      </c>
      <c r="F81" s="4">
        <v>17.23</v>
      </c>
      <c r="G81" s="4">
        <v>25.9</v>
      </c>
      <c r="H81" s="4">
        <v>31.6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12.95</v>
      </c>
      <c r="F82" s="4">
        <v>17.23</v>
      </c>
      <c r="G82" s="4">
        <v>25.9</v>
      </c>
      <c r="H82" s="4">
        <v>31.6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12.95</v>
      </c>
      <c r="F83" s="4">
        <v>17.23</v>
      </c>
      <c r="G83" s="4">
        <v>25.9</v>
      </c>
      <c r="H83" s="4">
        <v>31.6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12.95</v>
      </c>
      <c r="F84" s="4">
        <v>17.23</v>
      </c>
      <c r="G84" s="4">
        <v>25.9</v>
      </c>
      <c r="H84" s="4">
        <v>31.6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12.95</v>
      </c>
      <c r="F85" s="4">
        <v>17.23</v>
      </c>
      <c r="G85" s="4">
        <v>25.9</v>
      </c>
      <c r="H85" s="4">
        <v>31.6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12.95</v>
      </c>
      <c r="F86" s="4">
        <v>17.23</v>
      </c>
      <c r="G86" s="4">
        <v>25.9</v>
      </c>
      <c r="H86" s="4">
        <v>31.6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12.95</v>
      </c>
      <c r="F87" s="4">
        <v>17.23</v>
      </c>
      <c r="G87" s="4">
        <v>25.9</v>
      </c>
      <c r="H87" s="4">
        <v>31.6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849A-7063-445E-8EFB-3C07E64B2960}">
  <sheetPr codeName="Sheet138">
    <tabColor theme="9" tint="-0.49998474074526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1.68</v>
      </c>
      <c r="F16" s="4">
        <v>2.9</v>
      </c>
      <c r="G16" s="4">
        <v>3.36</v>
      </c>
      <c r="H16" s="4">
        <v>4.99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1.68</v>
      </c>
      <c r="F17" s="4">
        <v>2.9</v>
      </c>
      <c r="G17" s="4">
        <v>3.36</v>
      </c>
      <c r="H17" s="4">
        <v>4.99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1.68</v>
      </c>
      <c r="F18" s="4">
        <v>2.9</v>
      </c>
      <c r="G18" s="4">
        <v>3.36</v>
      </c>
      <c r="H18" s="4">
        <v>4.99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1.68</v>
      </c>
      <c r="F19" s="4">
        <v>2.9</v>
      </c>
      <c r="G19" s="4">
        <v>3.36</v>
      </c>
      <c r="H19" s="4">
        <v>4.99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1.68</v>
      </c>
      <c r="F20" s="4">
        <v>2.9</v>
      </c>
      <c r="G20" s="4">
        <v>3.36</v>
      </c>
      <c r="H20" s="4">
        <v>4.99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1.68</v>
      </c>
      <c r="F21" s="4">
        <v>2.9</v>
      </c>
      <c r="G21" s="4">
        <v>3.36</v>
      </c>
      <c r="H21" s="4">
        <v>4.99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1.68</v>
      </c>
      <c r="F22" s="4">
        <v>2.9</v>
      </c>
      <c r="G22" s="4">
        <v>3.36</v>
      </c>
      <c r="H22" s="4">
        <v>4.99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1.68</v>
      </c>
      <c r="F23" s="4">
        <v>2.9</v>
      </c>
      <c r="G23" s="4">
        <v>3.36</v>
      </c>
      <c r="H23" s="4">
        <v>4.99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1.7</v>
      </c>
      <c r="F24" s="4">
        <v>2.95</v>
      </c>
      <c r="G24" s="4">
        <v>3.41</v>
      </c>
      <c r="H24" s="4">
        <v>5.07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1.73</v>
      </c>
      <c r="F25" s="4">
        <v>2.99</v>
      </c>
      <c r="G25" s="4">
        <v>3.46</v>
      </c>
      <c r="H25" s="4">
        <v>5.14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1.75</v>
      </c>
      <c r="F26" s="4">
        <v>3.03</v>
      </c>
      <c r="G26" s="4">
        <v>3.51</v>
      </c>
      <c r="H26" s="4">
        <v>5.21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1.78</v>
      </c>
      <c r="F27" s="4">
        <v>3.08</v>
      </c>
      <c r="G27" s="4">
        <v>3.55</v>
      </c>
      <c r="H27" s="4">
        <v>5.29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1.8</v>
      </c>
      <c r="F28" s="4">
        <v>3.12</v>
      </c>
      <c r="G28" s="4">
        <v>3.6</v>
      </c>
      <c r="H28" s="4">
        <v>5.36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1.83</v>
      </c>
      <c r="F29" s="4">
        <v>3.16</v>
      </c>
      <c r="G29" s="4">
        <v>3.65</v>
      </c>
      <c r="H29" s="4">
        <v>5.43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1.85</v>
      </c>
      <c r="F30" s="4">
        <v>3.2</v>
      </c>
      <c r="G30" s="4">
        <v>3.7</v>
      </c>
      <c r="H30" s="4">
        <v>5.51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1.88</v>
      </c>
      <c r="F31" s="4">
        <v>3.25</v>
      </c>
      <c r="G31" s="4">
        <v>3.75</v>
      </c>
      <c r="H31" s="4">
        <v>5.58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1.9</v>
      </c>
      <c r="F32" s="4">
        <v>3.29</v>
      </c>
      <c r="G32" s="4">
        <v>3.8</v>
      </c>
      <c r="H32" s="4">
        <v>5.65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1.93</v>
      </c>
      <c r="F33" s="4">
        <v>3.33</v>
      </c>
      <c r="G33" s="4">
        <v>3.85</v>
      </c>
      <c r="H33" s="4">
        <v>5.73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1.97</v>
      </c>
      <c r="F34" s="4">
        <v>3.41</v>
      </c>
      <c r="G34" s="4">
        <v>3.94</v>
      </c>
      <c r="H34" s="4">
        <v>5.86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2.0099999999999998</v>
      </c>
      <c r="F35" s="4">
        <v>3.49</v>
      </c>
      <c r="G35" s="4">
        <v>4.03</v>
      </c>
      <c r="H35" s="4">
        <v>5.99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2.06</v>
      </c>
      <c r="F36" s="4">
        <v>3.56</v>
      </c>
      <c r="G36" s="4">
        <v>4.12</v>
      </c>
      <c r="H36" s="4">
        <v>6.12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2.1</v>
      </c>
      <c r="F37" s="4">
        <v>3.64</v>
      </c>
      <c r="G37" s="4">
        <v>4.21</v>
      </c>
      <c r="H37" s="4">
        <v>6.26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2.15</v>
      </c>
      <c r="F38" s="4">
        <v>3.72</v>
      </c>
      <c r="G38" s="4">
        <v>4.3</v>
      </c>
      <c r="H38" s="4">
        <v>6.39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2.2599999999999998</v>
      </c>
      <c r="F39" s="4">
        <v>3.86</v>
      </c>
      <c r="G39" s="4">
        <v>4.51</v>
      </c>
      <c r="H39" s="4">
        <v>6.65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2.42</v>
      </c>
      <c r="F40" s="4">
        <v>4.05</v>
      </c>
      <c r="G40" s="4">
        <v>4.84</v>
      </c>
      <c r="H40" s="4">
        <v>7.02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2.59</v>
      </c>
      <c r="F41" s="4">
        <v>4.26</v>
      </c>
      <c r="G41" s="4">
        <v>5.19</v>
      </c>
      <c r="H41" s="4">
        <v>7.41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2.77</v>
      </c>
      <c r="F42" s="4">
        <v>4.47</v>
      </c>
      <c r="G42" s="4">
        <v>5.55</v>
      </c>
      <c r="H42" s="4">
        <v>7.81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2.95</v>
      </c>
      <c r="F43" s="4">
        <v>4.68</v>
      </c>
      <c r="G43" s="4">
        <v>5.9</v>
      </c>
      <c r="H43" s="4">
        <v>8.2100000000000009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3.1</v>
      </c>
      <c r="F44" s="4">
        <v>4.8499999999999996</v>
      </c>
      <c r="G44" s="4">
        <v>6.21</v>
      </c>
      <c r="H44" s="4">
        <v>8.5399999999999991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3.32</v>
      </c>
      <c r="F45" s="4">
        <v>5.08</v>
      </c>
      <c r="G45" s="4">
        <v>6.65</v>
      </c>
      <c r="H45" s="4">
        <v>8.99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3.55</v>
      </c>
      <c r="F46" s="4">
        <v>5.32</v>
      </c>
      <c r="G46" s="4">
        <v>7.09</v>
      </c>
      <c r="H46" s="4">
        <v>9.4600000000000009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3.71</v>
      </c>
      <c r="F47" s="4">
        <v>5.49</v>
      </c>
      <c r="G47" s="4">
        <v>7.42</v>
      </c>
      <c r="H47" s="4">
        <v>9.8000000000000007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3.94</v>
      </c>
      <c r="F48" s="4">
        <v>5.74</v>
      </c>
      <c r="G48" s="4">
        <v>7.87</v>
      </c>
      <c r="H48" s="4">
        <v>10.27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4.2300000000000004</v>
      </c>
      <c r="F49" s="4">
        <v>6.05</v>
      </c>
      <c r="G49" s="4">
        <v>8.4600000000000009</v>
      </c>
      <c r="H49" s="4">
        <v>10.88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4.47</v>
      </c>
      <c r="F50" s="4">
        <v>6.29</v>
      </c>
      <c r="G50" s="4">
        <v>8.93</v>
      </c>
      <c r="H50" s="4">
        <v>11.37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4.7699999999999996</v>
      </c>
      <c r="F51" s="4">
        <v>6.61</v>
      </c>
      <c r="G51" s="4">
        <v>9.5399999999999991</v>
      </c>
      <c r="H51" s="4">
        <v>11.99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5.08</v>
      </c>
      <c r="F52" s="4">
        <v>6.94</v>
      </c>
      <c r="G52" s="4">
        <v>10.17</v>
      </c>
      <c r="H52" s="4">
        <v>12.64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5.4</v>
      </c>
      <c r="F53" s="4">
        <v>7.26</v>
      </c>
      <c r="G53" s="4">
        <v>10.79</v>
      </c>
      <c r="H53" s="4">
        <v>13.28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5.8</v>
      </c>
      <c r="F54" s="4">
        <v>7.71</v>
      </c>
      <c r="G54" s="4">
        <v>11.59</v>
      </c>
      <c r="H54" s="4">
        <v>14.14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6.29</v>
      </c>
      <c r="F55" s="4">
        <v>8.24</v>
      </c>
      <c r="G55" s="4">
        <v>12.57</v>
      </c>
      <c r="H55" s="4">
        <v>15.18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6.79</v>
      </c>
      <c r="F56" s="4">
        <v>8.7899999999999991</v>
      </c>
      <c r="G56" s="4">
        <v>13.59</v>
      </c>
      <c r="H56" s="4">
        <v>16.239999999999998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7.31</v>
      </c>
      <c r="F57" s="4">
        <v>9.34</v>
      </c>
      <c r="G57" s="4">
        <v>14.61</v>
      </c>
      <c r="H57" s="4">
        <v>17.329999999999998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8.31</v>
      </c>
      <c r="F58" s="4">
        <v>10.38</v>
      </c>
      <c r="G58" s="4">
        <v>16.61</v>
      </c>
      <c r="H58" s="4">
        <v>19.38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9.02</v>
      </c>
      <c r="F59" s="4">
        <v>11.14</v>
      </c>
      <c r="G59" s="4">
        <v>18.04</v>
      </c>
      <c r="H59" s="4">
        <v>20.86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9.68</v>
      </c>
      <c r="F60" s="4">
        <v>11.84</v>
      </c>
      <c r="G60" s="4">
        <v>19.350000000000001</v>
      </c>
      <c r="H60" s="4">
        <v>22.23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10.6</v>
      </c>
      <c r="F61" s="4">
        <v>12.82</v>
      </c>
      <c r="G61" s="4">
        <v>21.2</v>
      </c>
      <c r="H61" s="4">
        <v>24.16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11.64</v>
      </c>
      <c r="F62" s="4">
        <v>13.92</v>
      </c>
      <c r="G62" s="4">
        <v>23.28</v>
      </c>
      <c r="H62" s="4">
        <v>26.31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12.54</v>
      </c>
      <c r="F63" s="4">
        <v>14.87</v>
      </c>
      <c r="G63" s="4">
        <v>25.08</v>
      </c>
      <c r="H63" s="4">
        <v>28.19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13.57</v>
      </c>
      <c r="F64" s="4">
        <v>15.96</v>
      </c>
      <c r="G64" s="4">
        <v>27.13</v>
      </c>
      <c r="H64" s="4">
        <v>30.32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14.63</v>
      </c>
      <c r="F65" s="4">
        <v>17.079999999999998</v>
      </c>
      <c r="G65" s="4">
        <v>29.26</v>
      </c>
      <c r="H65" s="4">
        <v>32.53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15.01</v>
      </c>
      <c r="F66" s="4">
        <v>17.420000000000002</v>
      </c>
      <c r="G66" s="4">
        <v>30.02</v>
      </c>
      <c r="H66" s="4">
        <v>33.229999999999997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15.46</v>
      </c>
      <c r="F67" s="4">
        <v>17.829999999999998</v>
      </c>
      <c r="G67" s="4">
        <v>30.92</v>
      </c>
      <c r="H67" s="4">
        <v>34.090000000000003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15.98</v>
      </c>
      <c r="F68" s="4">
        <v>18.309999999999999</v>
      </c>
      <c r="G68" s="4">
        <v>31.95</v>
      </c>
      <c r="H68" s="4">
        <v>35.06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16.46</v>
      </c>
      <c r="F69" s="4">
        <v>18.75</v>
      </c>
      <c r="G69" s="4">
        <v>32.92</v>
      </c>
      <c r="H69" s="4">
        <v>35.979999999999997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16.920000000000002</v>
      </c>
      <c r="F70" s="4">
        <v>19.170000000000002</v>
      </c>
      <c r="G70" s="4">
        <v>33.840000000000003</v>
      </c>
      <c r="H70" s="4">
        <v>36.840000000000003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17.75</v>
      </c>
      <c r="F71" s="4">
        <v>20</v>
      </c>
      <c r="G71" s="4">
        <v>35.5</v>
      </c>
      <c r="H71" s="4">
        <v>38.5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18.579999999999998</v>
      </c>
      <c r="F72" s="4">
        <v>20.83</v>
      </c>
      <c r="G72" s="4">
        <v>37.159999999999997</v>
      </c>
      <c r="H72" s="4">
        <v>40.159999999999997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18.579999999999998</v>
      </c>
      <c r="F73" s="4">
        <v>20.83</v>
      </c>
      <c r="G73" s="4">
        <v>37.159999999999997</v>
      </c>
      <c r="H73" s="4">
        <v>40.159999999999997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18.579999999999998</v>
      </c>
      <c r="F74" s="4">
        <v>20.83</v>
      </c>
      <c r="G74" s="4">
        <v>37.159999999999997</v>
      </c>
      <c r="H74" s="4">
        <v>40.159999999999997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18.829999999999998</v>
      </c>
      <c r="F75" s="4">
        <v>21.08</v>
      </c>
      <c r="G75" s="4">
        <v>37.659999999999997</v>
      </c>
      <c r="H75" s="4">
        <v>40.659999999999997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19.579999999999998</v>
      </c>
      <c r="F76" s="4">
        <v>21.83</v>
      </c>
      <c r="G76" s="4">
        <v>39.159999999999997</v>
      </c>
      <c r="H76" s="4">
        <v>42.16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20.329999999999998</v>
      </c>
      <c r="F77" s="4">
        <v>22.58</v>
      </c>
      <c r="G77" s="4">
        <v>40.659999999999997</v>
      </c>
      <c r="H77" s="4">
        <v>43.66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21.17</v>
      </c>
      <c r="F78" s="4">
        <v>23.42</v>
      </c>
      <c r="G78" s="4">
        <v>42.34</v>
      </c>
      <c r="H78" s="4">
        <v>45.34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21.92</v>
      </c>
      <c r="F79" s="4">
        <v>24.17</v>
      </c>
      <c r="G79" s="4">
        <v>43.84</v>
      </c>
      <c r="H79" s="4">
        <v>46.84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22.67</v>
      </c>
      <c r="F80" s="4">
        <v>24.92</v>
      </c>
      <c r="G80" s="4">
        <v>45.34</v>
      </c>
      <c r="H80" s="4">
        <v>48.34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23.5</v>
      </c>
      <c r="F81" s="4">
        <v>25.75</v>
      </c>
      <c r="G81" s="4">
        <v>47</v>
      </c>
      <c r="H81" s="4">
        <v>50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24.17</v>
      </c>
      <c r="F82" s="4">
        <v>26.42</v>
      </c>
      <c r="G82" s="4">
        <v>48.34</v>
      </c>
      <c r="H82" s="4">
        <v>51.34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24.83</v>
      </c>
      <c r="F83" s="4">
        <v>27.08</v>
      </c>
      <c r="G83" s="4">
        <v>49.66</v>
      </c>
      <c r="H83" s="4">
        <v>52.66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25.25</v>
      </c>
      <c r="F84" s="4">
        <v>27.5</v>
      </c>
      <c r="G84" s="4">
        <v>50.5</v>
      </c>
      <c r="H84" s="4">
        <v>53.5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25.5</v>
      </c>
      <c r="F85" s="4">
        <v>27.75</v>
      </c>
      <c r="G85" s="4">
        <v>51</v>
      </c>
      <c r="H85" s="4">
        <v>54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25.5</v>
      </c>
      <c r="F86" s="4">
        <v>27.75</v>
      </c>
      <c r="G86" s="4">
        <v>51</v>
      </c>
      <c r="H86" s="4">
        <v>54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25.5</v>
      </c>
      <c r="F87" s="4">
        <v>27.75</v>
      </c>
      <c r="G87" s="4">
        <v>51</v>
      </c>
      <c r="H87" s="4">
        <v>54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DB946-E52D-4FF2-AA07-8D57AFC9D0FE}">
  <sheetPr codeName="Sheet139">
    <tabColor theme="9" tint="-0.49998474074526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29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1.1299999999999999</v>
      </c>
      <c r="F16" s="4">
        <v>2.4900000000000002</v>
      </c>
      <c r="G16" s="4">
        <v>2.27</v>
      </c>
      <c r="H16" s="4">
        <v>4.08</v>
      </c>
      <c r="I16" s="4"/>
    </row>
    <row r="17" spans="3:9">
      <c r="C17" s="1">
        <v>19</v>
      </c>
      <c r="D17" s="1"/>
      <c r="E17" s="4">
        <v>1.1299999999999999</v>
      </c>
      <c r="F17" s="4">
        <v>2.4900000000000002</v>
      </c>
      <c r="G17" s="4">
        <v>2.27</v>
      </c>
      <c r="H17" s="4">
        <v>4.08</v>
      </c>
      <c r="I17" s="4"/>
    </row>
    <row r="18" spans="3:9">
      <c r="C18" s="1">
        <v>20</v>
      </c>
      <c r="D18" s="1"/>
      <c r="E18" s="4">
        <v>1.1299999999999999</v>
      </c>
      <c r="F18" s="4">
        <v>2.4900000000000002</v>
      </c>
      <c r="G18" s="4">
        <v>2.27</v>
      </c>
      <c r="H18" s="4">
        <v>4.08</v>
      </c>
      <c r="I18" s="4"/>
    </row>
    <row r="19" spans="3:9">
      <c r="C19" s="1">
        <v>21</v>
      </c>
      <c r="D19" s="1"/>
      <c r="E19" s="4">
        <v>1.1299999999999999</v>
      </c>
      <c r="F19" s="4">
        <v>2.4900000000000002</v>
      </c>
      <c r="G19" s="4">
        <v>2.27</v>
      </c>
      <c r="H19" s="4">
        <v>4.08</v>
      </c>
      <c r="I19" s="4"/>
    </row>
    <row r="20" spans="3:9">
      <c r="C20" s="1">
        <v>22</v>
      </c>
      <c r="D20" s="1"/>
      <c r="E20" s="4">
        <v>1.1299999999999999</v>
      </c>
      <c r="F20" s="4">
        <v>2.4900000000000002</v>
      </c>
      <c r="G20" s="4">
        <v>2.27</v>
      </c>
      <c r="H20" s="4">
        <v>4.08</v>
      </c>
      <c r="I20" s="4"/>
    </row>
    <row r="21" spans="3:9">
      <c r="C21" s="1">
        <v>23</v>
      </c>
      <c r="D21" s="1"/>
      <c r="E21" s="4">
        <v>1.1299999999999999</v>
      </c>
      <c r="F21" s="4">
        <v>2.4900000000000002</v>
      </c>
      <c r="G21" s="4">
        <v>2.27</v>
      </c>
      <c r="H21" s="4">
        <v>4.08</v>
      </c>
      <c r="I21" s="4"/>
    </row>
    <row r="22" spans="3:9">
      <c r="C22" s="1">
        <v>24</v>
      </c>
      <c r="D22" s="1"/>
      <c r="E22" s="4">
        <v>1.1299999999999999</v>
      </c>
      <c r="F22" s="4">
        <v>2.4900000000000002</v>
      </c>
      <c r="G22" s="4">
        <v>2.27</v>
      </c>
      <c r="H22" s="4">
        <v>4.08</v>
      </c>
      <c r="I22" s="4"/>
    </row>
    <row r="23" spans="3:9">
      <c r="C23" s="1">
        <v>25</v>
      </c>
      <c r="D23" s="1"/>
      <c r="E23" s="4">
        <v>1.1299999999999999</v>
      </c>
      <c r="F23" s="4">
        <v>2.4900000000000002</v>
      </c>
      <c r="G23" s="4">
        <v>2.27</v>
      </c>
      <c r="H23" s="4">
        <v>4.08</v>
      </c>
      <c r="I23" s="4"/>
    </row>
    <row r="24" spans="3:9">
      <c r="C24" s="1">
        <v>26</v>
      </c>
      <c r="D24" s="1"/>
      <c r="E24" s="4">
        <v>1.1499999999999999</v>
      </c>
      <c r="F24" s="4">
        <v>2.5299999999999998</v>
      </c>
      <c r="G24" s="4">
        <v>2.2999999999999998</v>
      </c>
      <c r="H24" s="4">
        <v>4.1399999999999997</v>
      </c>
      <c r="I24" s="4"/>
    </row>
    <row r="25" spans="3:9">
      <c r="C25" s="1">
        <v>27</v>
      </c>
      <c r="D25" s="1"/>
      <c r="E25" s="4">
        <v>1.17</v>
      </c>
      <c r="F25" s="4">
        <v>2.56</v>
      </c>
      <c r="G25" s="4">
        <v>2.33</v>
      </c>
      <c r="H25" s="4">
        <v>4.2</v>
      </c>
      <c r="I25" s="4"/>
    </row>
    <row r="26" spans="3:9">
      <c r="C26" s="1">
        <v>28</v>
      </c>
      <c r="D26" s="1"/>
      <c r="E26" s="4">
        <v>1.18</v>
      </c>
      <c r="F26" s="4">
        <v>2.6</v>
      </c>
      <c r="G26" s="4">
        <v>2.37</v>
      </c>
      <c r="H26" s="4">
        <v>4.26</v>
      </c>
      <c r="I26" s="4"/>
    </row>
    <row r="27" spans="3:9">
      <c r="C27" s="1">
        <v>29</v>
      </c>
      <c r="D27" s="1"/>
      <c r="E27" s="4">
        <v>1.2</v>
      </c>
      <c r="F27" s="4">
        <v>2.64</v>
      </c>
      <c r="G27" s="4">
        <v>2.4</v>
      </c>
      <c r="H27" s="4">
        <v>4.32</v>
      </c>
      <c r="I27" s="4"/>
    </row>
    <row r="28" spans="3:9">
      <c r="C28" s="1">
        <v>30</v>
      </c>
      <c r="D28" s="1"/>
      <c r="E28" s="4">
        <v>1.22</v>
      </c>
      <c r="F28" s="4">
        <v>2.67</v>
      </c>
      <c r="G28" s="4">
        <v>2.4300000000000002</v>
      </c>
      <c r="H28" s="4">
        <v>4.38</v>
      </c>
      <c r="I28" s="4"/>
    </row>
    <row r="29" spans="3:9">
      <c r="C29" s="1">
        <v>31</v>
      </c>
      <c r="D29" s="1"/>
      <c r="E29" s="4">
        <v>1.23</v>
      </c>
      <c r="F29" s="4">
        <v>2.71</v>
      </c>
      <c r="G29" s="4">
        <v>2.4700000000000002</v>
      </c>
      <c r="H29" s="4">
        <v>4.4400000000000004</v>
      </c>
      <c r="I29" s="4"/>
    </row>
    <row r="30" spans="3:9">
      <c r="C30" s="1">
        <v>32</v>
      </c>
      <c r="D30" s="1"/>
      <c r="E30" s="4">
        <v>1.25</v>
      </c>
      <c r="F30" s="4">
        <v>2.75</v>
      </c>
      <c r="G30" s="4">
        <v>2.5</v>
      </c>
      <c r="H30" s="4">
        <v>4.5</v>
      </c>
      <c r="I30" s="4"/>
    </row>
    <row r="31" spans="3:9">
      <c r="C31" s="1">
        <v>33</v>
      </c>
      <c r="D31" s="1"/>
      <c r="E31" s="4">
        <v>1.27</v>
      </c>
      <c r="F31" s="4">
        <v>2.78</v>
      </c>
      <c r="G31" s="4">
        <v>2.5299999999999998</v>
      </c>
      <c r="H31" s="4">
        <v>4.5599999999999996</v>
      </c>
      <c r="I31" s="4"/>
    </row>
    <row r="32" spans="3:9">
      <c r="C32" s="1">
        <v>34</v>
      </c>
      <c r="D32" s="1"/>
      <c r="E32" s="4">
        <v>1.28</v>
      </c>
      <c r="F32" s="4">
        <v>2.82</v>
      </c>
      <c r="G32" s="4">
        <v>2.57</v>
      </c>
      <c r="H32" s="4">
        <v>4.62</v>
      </c>
      <c r="I32" s="4"/>
    </row>
    <row r="33" spans="3:9">
      <c r="C33" s="1">
        <v>35</v>
      </c>
      <c r="D33" s="1"/>
      <c r="E33" s="4">
        <v>1.3</v>
      </c>
      <c r="F33" s="4">
        <v>2.86</v>
      </c>
      <c r="G33" s="4">
        <v>2.6</v>
      </c>
      <c r="H33" s="4">
        <v>4.68</v>
      </c>
      <c r="I33" s="4"/>
    </row>
    <row r="34" spans="3:9">
      <c r="C34" s="1">
        <v>36</v>
      </c>
      <c r="D34" s="1"/>
      <c r="E34" s="4">
        <v>1.33</v>
      </c>
      <c r="F34" s="4">
        <v>2.92</v>
      </c>
      <c r="G34" s="4">
        <v>2.66</v>
      </c>
      <c r="H34" s="4">
        <v>4.78</v>
      </c>
      <c r="I34" s="4"/>
    </row>
    <row r="35" spans="3:9">
      <c r="C35" s="1">
        <v>37</v>
      </c>
      <c r="D35" s="1"/>
      <c r="E35" s="4">
        <v>1.36</v>
      </c>
      <c r="F35" s="4">
        <v>2.99</v>
      </c>
      <c r="G35" s="4">
        <v>2.72</v>
      </c>
      <c r="H35" s="4">
        <v>4.8899999999999997</v>
      </c>
      <c r="I35" s="4"/>
    </row>
    <row r="36" spans="3:9">
      <c r="C36" s="1">
        <v>38</v>
      </c>
      <c r="D36" s="1"/>
      <c r="E36" s="4">
        <v>1.39</v>
      </c>
      <c r="F36" s="4">
        <v>3.06</v>
      </c>
      <c r="G36" s="4">
        <v>2.78</v>
      </c>
      <c r="H36" s="4">
        <v>5</v>
      </c>
      <c r="I36" s="4"/>
    </row>
    <row r="37" spans="3:9">
      <c r="C37" s="1">
        <v>39</v>
      </c>
      <c r="D37" s="1"/>
      <c r="E37" s="4">
        <v>1.42</v>
      </c>
      <c r="F37" s="4">
        <v>3.12</v>
      </c>
      <c r="G37" s="4">
        <v>2.84</v>
      </c>
      <c r="H37" s="4">
        <v>5.1100000000000003</v>
      </c>
      <c r="I37" s="4"/>
    </row>
    <row r="38" spans="3:9">
      <c r="C38" s="1">
        <v>40</v>
      </c>
      <c r="D38" s="1"/>
      <c r="E38" s="4">
        <v>1.45</v>
      </c>
      <c r="F38" s="4">
        <v>3.19</v>
      </c>
      <c r="G38" s="4">
        <v>2.9</v>
      </c>
      <c r="H38" s="4">
        <v>5.22</v>
      </c>
      <c r="I38" s="4"/>
    </row>
    <row r="39" spans="3:9">
      <c r="C39" s="1">
        <v>41</v>
      </c>
      <c r="D39" s="1"/>
      <c r="E39" s="4">
        <v>1.48</v>
      </c>
      <c r="F39" s="4">
        <v>3.25</v>
      </c>
      <c r="G39" s="4">
        <v>2.96</v>
      </c>
      <c r="H39" s="4">
        <v>5.33</v>
      </c>
      <c r="I39" s="4"/>
    </row>
    <row r="40" spans="3:9">
      <c r="C40" s="1">
        <v>42</v>
      </c>
      <c r="D40" s="1"/>
      <c r="E40" s="4">
        <v>1.82</v>
      </c>
      <c r="F40" s="4">
        <v>3.63</v>
      </c>
      <c r="G40" s="4">
        <v>3.63</v>
      </c>
      <c r="H40" s="4">
        <v>6.04</v>
      </c>
      <c r="I40" s="4"/>
    </row>
    <row r="41" spans="3:9">
      <c r="C41" s="1">
        <v>43</v>
      </c>
      <c r="D41" s="1"/>
      <c r="E41" s="4">
        <v>1.85</v>
      </c>
      <c r="F41" s="4">
        <v>3.7</v>
      </c>
      <c r="G41" s="4">
        <v>3.71</v>
      </c>
      <c r="H41" s="4">
        <v>6.17</v>
      </c>
      <c r="I41" s="4"/>
    </row>
    <row r="42" spans="3:9">
      <c r="C42" s="1">
        <v>44</v>
      </c>
      <c r="D42" s="1"/>
      <c r="E42" s="4">
        <v>1.89</v>
      </c>
      <c r="F42" s="4">
        <v>3.77</v>
      </c>
      <c r="G42" s="4">
        <v>3.78</v>
      </c>
      <c r="H42" s="4">
        <v>6.29</v>
      </c>
      <c r="I42" s="4"/>
    </row>
    <row r="43" spans="3:9">
      <c r="C43" s="1">
        <v>45</v>
      </c>
      <c r="D43" s="1"/>
      <c r="E43" s="4">
        <v>2.25</v>
      </c>
      <c r="F43" s="4">
        <v>4.17</v>
      </c>
      <c r="G43" s="4">
        <v>4.5</v>
      </c>
      <c r="H43" s="4">
        <v>7.05</v>
      </c>
      <c r="I43" s="4"/>
    </row>
    <row r="44" spans="3:9">
      <c r="C44" s="1">
        <v>46</v>
      </c>
      <c r="D44" s="1"/>
      <c r="E44" s="4">
        <v>2.27</v>
      </c>
      <c r="F44" s="4">
        <v>4.2</v>
      </c>
      <c r="G44" s="4">
        <v>4.53</v>
      </c>
      <c r="H44" s="4">
        <v>7.11</v>
      </c>
      <c r="I44" s="4"/>
    </row>
    <row r="45" spans="3:9">
      <c r="C45" s="1">
        <v>47</v>
      </c>
      <c r="D45" s="1"/>
      <c r="E45" s="4">
        <v>2.2799999999999998</v>
      </c>
      <c r="F45" s="4">
        <v>4.2300000000000004</v>
      </c>
      <c r="G45" s="4">
        <v>4.57</v>
      </c>
      <c r="H45" s="4">
        <v>7.16</v>
      </c>
      <c r="I45" s="4"/>
    </row>
    <row r="46" spans="3:9">
      <c r="C46" s="1">
        <v>48</v>
      </c>
      <c r="D46" s="1"/>
      <c r="E46" s="4">
        <v>2.63</v>
      </c>
      <c r="F46" s="4">
        <v>4.59</v>
      </c>
      <c r="G46" s="4">
        <v>5.26</v>
      </c>
      <c r="H46" s="4">
        <v>7.88</v>
      </c>
      <c r="I46" s="4"/>
    </row>
    <row r="47" spans="3:9">
      <c r="C47" s="1">
        <v>49</v>
      </c>
      <c r="D47" s="1"/>
      <c r="E47" s="4">
        <v>2.65</v>
      </c>
      <c r="F47" s="4">
        <v>4.63</v>
      </c>
      <c r="G47" s="4">
        <v>5.3</v>
      </c>
      <c r="H47" s="4">
        <v>7.94</v>
      </c>
      <c r="I47" s="4"/>
    </row>
    <row r="48" spans="3:9">
      <c r="C48" s="1">
        <v>50</v>
      </c>
      <c r="D48" s="1"/>
      <c r="E48" s="4">
        <v>3.01</v>
      </c>
      <c r="F48" s="4">
        <v>5</v>
      </c>
      <c r="G48" s="4">
        <v>6.02</v>
      </c>
      <c r="H48" s="4">
        <v>8.67</v>
      </c>
      <c r="I48" s="4"/>
    </row>
    <row r="49" spans="3:9">
      <c r="C49" s="1">
        <v>51</v>
      </c>
      <c r="D49" s="1"/>
      <c r="E49" s="4">
        <v>3.03</v>
      </c>
      <c r="F49" s="4">
        <v>5.04</v>
      </c>
      <c r="G49" s="4">
        <v>6.06</v>
      </c>
      <c r="H49" s="4">
        <v>8.74</v>
      </c>
      <c r="I49" s="4"/>
    </row>
    <row r="50" spans="3:9">
      <c r="C50" s="1">
        <v>52</v>
      </c>
      <c r="D50" s="1"/>
      <c r="E50" s="4">
        <v>3.38</v>
      </c>
      <c r="F50" s="4">
        <v>5.4</v>
      </c>
      <c r="G50" s="4">
        <v>6.76</v>
      </c>
      <c r="H50" s="4">
        <v>9.4499999999999993</v>
      </c>
      <c r="I50" s="4"/>
    </row>
    <row r="51" spans="3:9">
      <c r="C51" s="1">
        <v>53</v>
      </c>
      <c r="D51" s="1"/>
      <c r="E51" s="4">
        <v>3.75</v>
      </c>
      <c r="F51" s="4">
        <v>5.78</v>
      </c>
      <c r="G51" s="4">
        <v>7.49</v>
      </c>
      <c r="H51" s="4">
        <v>10.210000000000001</v>
      </c>
      <c r="I51" s="4"/>
    </row>
    <row r="52" spans="3:9">
      <c r="C52" s="1">
        <v>54</v>
      </c>
      <c r="D52" s="1"/>
      <c r="E52" s="4">
        <v>3.77</v>
      </c>
      <c r="F52" s="4">
        <v>5.83</v>
      </c>
      <c r="G52" s="4">
        <v>7.55</v>
      </c>
      <c r="H52" s="4">
        <v>10.28</v>
      </c>
      <c r="I52" s="4"/>
    </row>
    <row r="53" spans="3:9">
      <c r="C53" s="1">
        <v>55</v>
      </c>
      <c r="D53" s="1"/>
      <c r="E53" s="4">
        <v>4.1500000000000004</v>
      </c>
      <c r="F53" s="4">
        <v>6.22</v>
      </c>
      <c r="G53" s="4">
        <v>8.3000000000000007</v>
      </c>
      <c r="H53" s="4">
        <v>11.06</v>
      </c>
      <c r="I53" s="4"/>
    </row>
    <row r="54" spans="3:9">
      <c r="C54" s="1">
        <v>56</v>
      </c>
      <c r="D54" s="1"/>
      <c r="E54" s="4">
        <v>4.24</v>
      </c>
      <c r="F54" s="4">
        <v>6.36</v>
      </c>
      <c r="G54" s="4">
        <v>8.49</v>
      </c>
      <c r="H54" s="4">
        <v>11.3</v>
      </c>
      <c r="I54" s="4"/>
    </row>
    <row r="55" spans="3:9">
      <c r="C55" s="1">
        <v>57</v>
      </c>
      <c r="D55" s="1"/>
      <c r="E55" s="4">
        <v>4.7</v>
      </c>
      <c r="F55" s="4">
        <v>6.86</v>
      </c>
      <c r="G55" s="4">
        <v>9.4</v>
      </c>
      <c r="H55" s="4">
        <v>12.28</v>
      </c>
      <c r="I55" s="4"/>
    </row>
    <row r="56" spans="3:9">
      <c r="C56" s="1">
        <v>58</v>
      </c>
      <c r="D56" s="1"/>
      <c r="E56" s="4">
        <v>5.17</v>
      </c>
      <c r="F56" s="4">
        <v>7.38</v>
      </c>
      <c r="G56" s="4">
        <v>10.35</v>
      </c>
      <c r="H56" s="4">
        <v>13.29</v>
      </c>
      <c r="I56" s="4"/>
    </row>
    <row r="57" spans="3:9">
      <c r="C57" s="1">
        <v>59</v>
      </c>
      <c r="D57" s="1"/>
      <c r="E57" s="4">
        <v>5.66</v>
      </c>
      <c r="F57" s="4">
        <v>7.91</v>
      </c>
      <c r="G57" s="4">
        <v>11.32</v>
      </c>
      <c r="H57" s="4">
        <v>14.32</v>
      </c>
      <c r="I57" s="4"/>
    </row>
    <row r="58" spans="3:9">
      <c r="C58" s="1">
        <v>60</v>
      </c>
      <c r="D58" s="1"/>
      <c r="E58" s="4">
        <v>6.53</v>
      </c>
      <c r="F58" s="4">
        <v>8.83</v>
      </c>
      <c r="G58" s="4">
        <v>13.07</v>
      </c>
      <c r="H58" s="4">
        <v>16.13</v>
      </c>
      <c r="I58" s="4"/>
    </row>
    <row r="59" spans="3:9">
      <c r="C59" s="1">
        <v>61</v>
      </c>
      <c r="D59" s="1"/>
      <c r="E59" s="4">
        <v>7.06</v>
      </c>
      <c r="F59" s="4">
        <v>9.4</v>
      </c>
      <c r="G59" s="4">
        <v>14.12</v>
      </c>
      <c r="H59" s="4">
        <v>17.25</v>
      </c>
      <c r="I59" s="4"/>
    </row>
    <row r="60" spans="3:9">
      <c r="C60" s="1">
        <v>62</v>
      </c>
      <c r="D60" s="1"/>
      <c r="E60" s="4">
        <v>7.2</v>
      </c>
      <c r="F60" s="4">
        <v>9.59</v>
      </c>
      <c r="G60" s="4">
        <v>14.4</v>
      </c>
      <c r="H60" s="4">
        <v>17.59</v>
      </c>
      <c r="I60" s="4"/>
    </row>
    <row r="61" spans="3:9">
      <c r="C61" s="1">
        <v>63</v>
      </c>
      <c r="D61" s="1"/>
      <c r="E61" s="4">
        <v>8.2200000000000006</v>
      </c>
      <c r="F61" s="4">
        <v>10.68</v>
      </c>
      <c r="G61" s="4">
        <v>16.45</v>
      </c>
      <c r="H61" s="4">
        <v>19.72</v>
      </c>
      <c r="I61" s="4"/>
    </row>
    <row r="62" spans="3:9">
      <c r="C62" s="1">
        <v>64</v>
      </c>
      <c r="D62" s="1"/>
      <c r="E62" s="4">
        <v>8.8699999999999992</v>
      </c>
      <c r="F62" s="4">
        <v>11.39</v>
      </c>
      <c r="G62" s="4">
        <v>17.73</v>
      </c>
      <c r="H62" s="4">
        <v>21.09</v>
      </c>
      <c r="I62" s="4"/>
    </row>
    <row r="63" spans="3:9">
      <c r="C63" s="1">
        <v>65</v>
      </c>
      <c r="D63" s="1"/>
      <c r="E63" s="4">
        <v>9.51</v>
      </c>
      <c r="F63" s="4">
        <v>12.09</v>
      </c>
      <c r="G63" s="4">
        <v>19.02</v>
      </c>
      <c r="H63" s="4">
        <v>22.46</v>
      </c>
      <c r="I63" s="4"/>
    </row>
    <row r="64" spans="3:9">
      <c r="C64" s="1">
        <v>66</v>
      </c>
      <c r="D64" s="1"/>
      <c r="E64" s="4">
        <v>10.19</v>
      </c>
      <c r="F64" s="4">
        <v>12.84</v>
      </c>
      <c r="G64" s="4">
        <v>20.39</v>
      </c>
      <c r="H64" s="4">
        <v>23.92</v>
      </c>
      <c r="I64" s="4"/>
    </row>
    <row r="65" spans="3:9">
      <c r="C65" s="1">
        <v>67</v>
      </c>
      <c r="D65" s="1"/>
      <c r="E65" s="4">
        <v>10.9</v>
      </c>
      <c r="F65" s="4">
        <v>13.61</v>
      </c>
      <c r="G65" s="4">
        <v>21.8</v>
      </c>
      <c r="H65" s="4">
        <v>25.42</v>
      </c>
      <c r="I65" s="4"/>
    </row>
    <row r="66" spans="3:9">
      <c r="C66" s="1">
        <v>68</v>
      </c>
      <c r="D66" s="1"/>
      <c r="E66" s="4">
        <v>11.17</v>
      </c>
      <c r="F66" s="4">
        <v>13.84</v>
      </c>
      <c r="G66" s="4">
        <v>22.34</v>
      </c>
      <c r="H66" s="4">
        <v>25.9</v>
      </c>
      <c r="I66" s="4"/>
    </row>
    <row r="67" spans="3:9">
      <c r="C67" s="1">
        <v>69</v>
      </c>
      <c r="D67" s="1"/>
      <c r="E67" s="4">
        <v>11.43</v>
      </c>
      <c r="F67" s="4">
        <v>14.05</v>
      </c>
      <c r="G67" s="4">
        <v>22.85</v>
      </c>
      <c r="H67" s="4">
        <v>26.35</v>
      </c>
      <c r="I67" s="4"/>
    </row>
    <row r="68" spans="3:9">
      <c r="C68" s="1">
        <v>70</v>
      </c>
      <c r="D68" s="1"/>
      <c r="E68" s="4">
        <v>11.67</v>
      </c>
      <c r="F68" s="4">
        <v>14.25</v>
      </c>
      <c r="G68" s="4">
        <v>23.33</v>
      </c>
      <c r="H68" s="4">
        <v>26.77</v>
      </c>
      <c r="I68" s="4"/>
    </row>
    <row r="69" spans="3:9">
      <c r="C69" s="1">
        <v>71</v>
      </c>
      <c r="D69" s="1"/>
      <c r="E69" s="4">
        <v>11.87</v>
      </c>
      <c r="F69" s="4">
        <v>14.4</v>
      </c>
      <c r="G69" s="4">
        <v>23.74</v>
      </c>
      <c r="H69" s="4">
        <v>27.12</v>
      </c>
      <c r="I69" s="4"/>
    </row>
    <row r="70" spans="3:9">
      <c r="C70" s="1">
        <v>72</v>
      </c>
      <c r="D70" s="1"/>
      <c r="E70" s="4">
        <v>12.08</v>
      </c>
      <c r="F70" s="4">
        <v>14.57</v>
      </c>
      <c r="G70" s="4">
        <v>24.16</v>
      </c>
      <c r="H70" s="4">
        <v>27.48</v>
      </c>
      <c r="I70" s="4"/>
    </row>
    <row r="71" spans="3:9">
      <c r="C71" s="1">
        <v>73</v>
      </c>
      <c r="D71" s="1"/>
      <c r="E71" s="4">
        <v>12.92</v>
      </c>
      <c r="F71" s="4">
        <v>15.41</v>
      </c>
      <c r="G71" s="4">
        <v>25.84</v>
      </c>
      <c r="H71" s="4">
        <v>29.16</v>
      </c>
      <c r="I71" s="4"/>
    </row>
    <row r="72" spans="3:9">
      <c r="C72" s="1">
        <v>74</v>
      </c>
      <c r="D72" s="1"/>
      <c r="E72" s="4">
        <v>13.76</v>
      </c>
      <c r="F72" s="4">
        <v>16.25</v>
      </c>
      <c r="G72" s="4">
        <v>27.52</v>
      </c>
      <c r="H72" s="4">
        <v>30.84</v>
      </c>
      <c r="I72" s="4"/>
    </row>
    <row r="73" spans="3:9">
      <c r="C73" s="1">
        <v>75</v>
      </c>
      <c r="D73" s="1"/>
      <c r="E73" s="4">
        <v>13.76</v>
      </c>
      <c r="F73" s="4">
        <v>16.25</v>
      </c>
      <c r="G73" s="4">
        <v>27.52</v>
      </c>
      <c r="H73" s="4">
        <v>30.84</v>
      </c>
      <c r="I73" s="4"/>
    </row>
    <row r="74" spans="3:9">
      <c r="C74" s="1">
        <v>76</v>
      </c>
      <c r="D74" s="1"/>
      <c r="E74" s="4">
        <v>13.76</v>
      </c>
      <c r="F74" s="4">
        <v>16.25</v>
      </c>
      <c r="G74" s="4">
        <v>27.52</v>
      </c>
      <c r="H74" s="4">
        <v>30.84</v>
      </c>
      <c r="I74" s="4"/>
    </row>
    <row r="75" spans="3:9">
      <c r="C75" s="1">
        <v>77</v>
      </c>
      <c r="D75" s="1"/>
      <c r="E75" s="4">
        <v>13.76</v>
      </c>
      <c r="F75" s="4">
        <v>16.25</v>
      </c>
      <c r="G75" s="4">
        <v>27.52</v>
      </c>
      <c r="H75" s="4">
        <v>30.84</v>
      </c>
      <c r="I75" s="4"/>
    </row>
    <row r="76" spans="3:9">
      <c r="C76" s="1">
        <v>78</v>
      </c>
      <c r="D76" s="1"/>
      <c r="E76" s="4">
        <v>14.58</v>
      </c>
      <c r="F76" s="4">
        <v>17.07</v>
      </c>
      <c r="G76" s="4">
        <v>29.16</v>
      </c>
      <c r="H76" s="4">
        <v>32.479999999999997</v>
      </c>
      <c r="I76" s="4"/>
    </row>
    <row r="77" spans="3:9">
      <c r="C77" s="1">
        <v>79</v>
      </c>
      <c r="D77" s="1"/>
      <c r="E77" s="4">
        <v>15</v>
      </c>
      <c r="F77" s="4">
        <v>17.489999999999998</v>
      </c>
      <c r="G77" s="4">
        <v>30</v>
      </c>
      <c r="H77" s="4">
        <v>33.32</v>
      </c>
      <c r="I77" s="4"/>
    </row>
    <row r="78" spans="3:9">
      <c r="C78" s="1">
        <v>80</v>
      </c>
      <c r="D78" s="1"/>
      <c r="E78" s="4">
        <v>15.42</v>
      </c>
      <c r="F78" s="4">
        <v>17.91</v>
      </c>
      <c r="G78" s="4">
        <v>30.84</v>
      </c>
      <c r="H78" s="4">
        <v>34.159999999999997</v>
      </c>
      <c r="I78" s="4"/>
    </row>
    <row r="79" spans="3:9">
      <c r="C79" s="1">
        <v>81</v>
      </c>
      <c r="D79" s="1"/>
      <c r="E79" s="4">
        <v>16.260000000000002</v>
      </c>
      <c r="F79" s="4">
        <v>18.75</v>
      </c>
      <c r="G79" s="4">
        <v>32.520000000000003</v>
      </c>
      <c r="H79" s="4">
        <v>35.840000000000003</v>
      </c>
      <c r="I79" s="4"/>
    </row>
    <row r="80" spans="3:9">
      <c r="C80" s="1">
        <v>82</v>
      </c>
      <c r="D80" s="1"/>
      <c r="E80" s="4">
        <v>16.66</v>
      </c>
      <c r="F80" s="4">
        <v>19.149999999999999</v>
      </c>
      <c r="G80" s="4">
        <v>33.32</v>
      </c>
      <c r="H80" s="4">
        <v>36.64</v>
      </c>
      <c r="I80" s="4"/>
    </row>
    <row r="81" spans="3:9">
      <c r="C81" s="1">
        <v>83</v>
      </c>
      <c r="D81" s="1"/>
      <c r="E81" s="4">
        <v>17.079999999999998</v>
      </c>
      <c r="F81" s="4">
        <v>19.57</v>
      </c>
      <c r="G81" s="4">
        <v>34.159999999999997</v>
      </c>
      <c r="H81" s="4">
        <v>37.479999999999997</v>
      </c>
      <c r="I81" s="4"/>
    </row>
    <row r="82" spans="3:9">
      <c r="C82" s="1">
        <v>84</v>
      </c>
      <c r="D82" s="1"/>
      <c r="E82" s="4">
        <v>17.5</v>
      </c>
      <c r="F82" s="4">
        <v>19.989999999999998</v>
      </c>
      <c r="G82" s="4">
        <v>35</v>
      </c>
      <c r="H82" s="4">
        <v>38.32</v>
      </c>
      <c r="I82" s="4"/>
    </row>
    <row r="83" spans="3:9">
      <c r="C83" s="1">
        <v>85</v>
      </c>
      <c r="D83" s="1"/>
      <c r="E83" s="4">
        <v>17.920000000000002</v>
      </c>
      <c r="F83" s="4">
        <v>20.41</v>
      </c>
      <c r="G83" s="4">
        <v>35.840000000000003</v>
      </c>
      <c r="H83" s="4">
        <v>39.159999999999997</v>
      </c>
      <c r="I83" s="4"/>
    </row>
    <row r="84" spans="3:9">
      <c r="C84" s="1">
        <v>86</v>
      </c>
      <c r="D84" s="1"/>
      <c r="E84" s="4">
        <v>18.34</v>
      </c>
      <c r="F84" s="4">
        <v>20.83</v>
      </c>
      <c r="G84" s="4">
        <v>36.68</v>
      </c>
      <c r="H84" s="4">
        <v>40</v>
      </c>
      <c r="I84" s="4"/>
    </row>
    <row r="85" spans="3:9">
      <c r="C85" s="1">
        <v>87</v>
      </c>
      <c r="D85" s="1"/>
      <c r="E85" s="4">
        <v>18.760000000000002</v>
      </c>
      <c r="F85" s="4">
        <v>21.25</v>
      </c>
      <c r="G85" s="4">
        <v>37.520000000000003</v>
      </c>
      <c r="H85" s="4">
        <v>40.840000000000003</v>
      </c>
      <c r="I85" s="4"/>
    </row>
    <row r="86" spans="3:9">
      <c r="C86" s="1">
        <v>88</v>
      </c>
      <c r="D86" s="1"/>
      <c r="E86" s="4">
        <v>18.760000000000002</v>
      </c>
      <c r="F86" s="4">
        <v>21.25</v>
      </c>
      <c r="G86" s="4">
        <v>37.520000000000003</v>
      </c>
      <c r="H86" s="4">
        <v>40.840000000000003</v>
      </c>
      <c r="I86" s="4"/>
    </row>
    <row r="87" spans="3:9">
      <c r="C87" s="1">
        <v>89</v>
      </c>
      <c r="D87" s="1"/>
      <c r="E87" s="4">
        <v>18.760000000000002</v>
      </c>
      <c r="F87" s="4">
        <v>21.25</v>
      </c>
      <c r="G87" s="4">
        <v>37.520000000000003</v>
      </c>
      <c r="H87" s="4">
        <v>40.840000000000003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3C187-3F06-484A-9AC7-7FFD6F55CD9F}">
  <sheetPr codeName="Sheet140">
    <tabColor theme="9" tint="-0.49998474074526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6.36</v>
      </c>
      <c r="F16" s="4">
        <v>10.45</v>
      </c>
      <c r="G16" s="4">
        <v>12.72</v>
      </c>
      <c r="H16" s="4">
        <v>18.170000000000002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6.36</v>
      </c>
      <c r="F17" s="4">
        <v>10.45</v>
      </c>
      <c r="G17" s="4">
        <v>12.72</v>
      </c>
      <c r="H17" s="4">
        <v>18.170000000000002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6.36</v>
      </c>
      <c r="F18" s="4">
        <v>10.45</v>
      </c>
      <c r="G18" s="4">
        <v>12.72</v>
      </c>
      <c r="H18" s="4">
        <v>18.170000000000002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6.36</v>
      </c>
      <c r="F19" s="4">
        <v>10.45</v>
      </c>
      <c r="G19" s="4">
        <v>12.72</v>
      </c>
      <c r="H19" s="4">
        <v>18.170000000000002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6.36</v>
      </c>
      <c r="F20" s="4">
        <v>10.45</v>
      </c>
      <c r="G20" s="4">
        <v>12.72</v>
      </c>
      <c r="H20" s="4">
        <v>18.170000000000002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6.36</v>
      </c>
      <c r="F21" s="4">
        <v>10.45</v>
      </c>
      <c r="G21" s="4">
        <v>12.72</v>
      </c>
      <c r="H21" s="4">
        <v>18.170000000000002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6.36</v>
      </c>
      <c r="F22" s="4">
        <v>10.45</v>
      </c>
      <c r="G22" s="4">
        <v>12.72</v>
      </c>
      <c r="H22" s="4">
        <v>18.170000000000002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6.36</v>
      </c>
      <c r="F23" s="4">
        <v>10.45</v>
      </c>
      <c r="G23" s="4">
        <v>12.72</v>
      </c>
      <c r="H23" s="4">
        <v>18.170000000000002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6.45</v>
      </c>
      <c r="F24" s="4">
        <v>10.6</v>
      </c>
      <c r="G24" s="4">
        <v>12.91</v>
      </c>
      <c r="H24" s="4">
        <v>18.440000000000001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6.55</v>
      </c>
      <c r="F25" s="4">
        <v>10.75</v>
      </c>
      <c r="G25" s="4">
        <v>13.09</v>
      </c>
      <c r="H25" s="4">
        <v>18.7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6.64</v>
      </c>
      <c r="F26" s="4">
        <v>10.91</v>
      </c>
      <c r="G26" s="4">
        <v>13.28</v>
      </c>
      <c r="H26" s="4">
        <v>18.97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6.73</v>
      </c>
      <c r="F27" s="4">
        <v>11.06</v>
      </c>
      <c r="G27" s="4">
        <v>13.47</v>
      </c>
      <c r="H27" s="4">
        <v>19.239999999999998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6.83</v>
      </c>
      <c r="F28" s="4">
        <v>11.21</v>
      </c>
      <c r="G28" s="4">
        <v>13.65</v>
      </c>
      <c r="H28" s="4">
        <v>19.5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6.92</v>
      </c>
      <c r="F29" s="4">
        <v>11.37</v>
      </c>
      <c r="G29" s="4">
        <v>13.84</v>
      </c>
      <c r="H29" s="4">
        <v>19.77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7.01</v>
      </c>
      <c r="F30" s="4">
        <v>11.52</v>
      </c>
      <c r="G30" s="4">
        <v>14.03</v>
      </c>
      <c r="H30" s="4">
        <v>20.04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7.11</v>
      </c>
      <c r="F31" s="4">
        <v>11.67</v>
      </c>
      <c r="G31" s="4">
        <v>14.21</v>
      </c>
      <c r="H31" s="4">
        <v>20.3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7.2</v>
      </c>
      <c r="F32" s="4">
        <v>11.83</v>
      </c>
      <c r="G32" s="4">
        <v>14.4</v>
      </c>
      <c r="H32" s="4">
        <v>20.57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7.29</v>
      </c>
      <c r="F33" s="4">
        <v>11.98</v>
      </c>
      <c r="G33" s="4">
        <v>14.59</v>
      </c>
      <c r="H33" s="4">
        <v>20.84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7.46</v>
      </c>
      <c r="F34" s="4">
        <v>12.26</v>
      </c>
      <c r="G34" s="4">
        <v>14.93</v>
      </c>
      <c r="H34" s="4">
        <v>21.32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7.63</v>
      </c>
      <c r="F35" s="4">
        <v>12.54</v>
      </c>
      <c r="G35" s="4">
        <v>15.26</v>
      </c>
      <c r="H35" s="4">
        <v>21.8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7.8</v>
      </c>
      <c r="F36" s="4">
        <v>12.82</v>
      </c>
      <c r="G36" s="4">
        <v>15.6</v>
      </c>
      <c r="H36" s="4">
        <v>22.29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7.97</v>
      </c>
      <c r="F37" s="4">
        <v>13.09</v>
      </c>
      <c r="G37" s="4">
        <v>15.94</v>
      </c>
      <c r="H37" s="4">
        <v>22.77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8.14</v>
      </c>
      <c r="F38" s="4">
        <v>13.37</v>
      </c>
      <c r="G38" s="4">
        <v>16.28</v>
      </c>
      <c r="H38" s="4">
        <v>23.25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8.9</v>
      </c>
      <c r="F39" s="4">
        <v>14.24</v>
      </c>
      <c r="G39" s="4">
        <v>17.8</v>
      </c>
      <c r="H39" s="4">
        <v>24.92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9.68</v>
      </c>
      <c r="F40" s="4">
        <v>15.13</v>
      </c>
      <c r="G40" s="4">
        <v>19.37</v>
      </c>
      <c r="H40" s="4">
        <v>26.63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10.5</v>
      </c>
      <c r="F41" s="4">
        <v>16.059999999999999</v>
      </c>
      <c r="G41" s="4">
        <v>21</v>
      </c>
      <c r="H41" s="4">
        <v>28.41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10.71</v>
      </c>
      <c r="F42" s="4">
        <v>16.37</v>
      </c>
      <c r="G42" s="4">
        <v>21.41</v>
      </c>
      <c r="H42" s="4">
        <v>28.97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11.55</v>
      </c>
      <c r="F43" s="4">
        <v>17.329999999999998</v>
      </c>
      <c r="G43" s="4">
        <v>23.1</v>
      </c>
      <c r="H43" s="4">
        <v>30.8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12.28</v>
      </c>
      <c r="F44" s="4">
        <v>18.100000000000001</v>
      </c>
      <c r="G44" s="4">
        <v>24.57</v>
      </c>
      <c r="H44" s="4">
        <v>32.33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13.04</v>
      </c>
      <c r="F45" s="4">
        <v>18.899999999999999</v>
      </c>
      <c r="G45" s="4">
        <v>26.07</v>
      </c>
      <c r="H45" s="4">
        <v>33.89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13.79</v>
      </c>
      <c r="F46" s="4">
        <v>19.7</v>
      </c>
      <c r="G46" s="4">
        <v>27.58</v>
      </c>
      <c r="H46" s="4">
        <v>35.46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15.22</v>
      </c>
      <c r="F47" s="4">
        <v>21.18</v>
      </c>
      <c r="G47" s="4">
        <v>30.44</v>
      </c>
      <c r="H47" s="4">
        <v>38.380000000000003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16</v>
      </c>
      <c r="F48" s="4">
        <v>22</v>
      </c>
      <c r="G48" s="4">
        <v>32</v>
      </c>
      <c r="H48" s="4">
        <v>40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16.79</v>
      </c>
      <c r="F49" s="4">
        <v>22.83</v>
      </c>
      <c r="G49" s="4">
        <v>33.58</v>
      </c>
      <c r="H49" s="4">
        <v>41.64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17.600000000000001</v>
      </c>
      <c r="F50" s="4">
        <v>23.69</v>
      </c>
      <c r="G50" s="4">
        <v>35.19</v>
      </c>
      <c r="H50" s="4">
        <v>43.31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19.079999999999998</v>
      </c>
      <c r="F51" s="4">
        <v>25.22</v>
      </c>
      <c r="G51" s="4">
        <v>38.17</v>
      </c>
      <c r="H51" s="4">
        <v>46.35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19.920000000000002</v>
      </c>
      <c r="F52" s="4">
        <v>26.1</v>
      </c>
      <c r="G52" s="4">
        <v>39.83</v>
      </c>
      <c r="H52" s="4">
        <v>48.07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21.44</v>
      </c>
      <c r="F53" s="4">
        <v>27.66</v>
      </c>
      <c r="G53" s="4">
        <v>42.88</v>
      </c>
      <c r="H53" s="4">
        <v>51.18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23.34</v>
      </c>
      <c r="F54" s="4">
        <v>29.7</v>
      </c>
      <c r="G54" s="4">
        <v>46.67</v>
      </c>
      <c r="H54" s="4">
        <v>55.16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24.57</v>
      </c>
      <c r="F55" s="4">
        <v>31.07</v>
      </c>
      <c r="G55" s="4">
        <v>49.13</v>
      </c>
      <c r="H55" s="4">
        <v>57.8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26.57</v>
      </c>
      <c r="F56" s="4">
        <v>33.21</v>
      </c>
      <c r="G56" s="4">
        <v>53.14</v>
      </c>
      <c r="H56" s="4">
        <v>62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28.64</v>
      </c>
      <c r="F57" s="4">
        <v>35.42</v>
      </c>
      <c r="G57" s="4">
        <v>57.28</v>
      </c>
      <c r="H57" s="4">
        <v>66.319999999999993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33.07</v>
      </c>
      <c r="F58" s="4">
        <v>39.99</v>
      </c>
      <c r="G58" s="4">
        <v>66.13</v>
      </c>
      <c r="H58" s="4">
        <v>75.36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35.299999999999997</v>
      </c>
      <c r="F59" s="4">
        <v>42.36</v>
      </c>
      <c r="G59" s="4">
        <v>70.61</v>
      </c>
      <c r="H59" s="4">
        <v>80.02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38.4</v>
      </c>
      <c r="F60" s="4">
        <v>45.6</v>
      </c>
      <c r="G60" s="4">
        <v>76.8</v>
      </c>
      <c r="H60" s="4">
        <v>86.4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41.91</v>
      </c>
      <c r="F61" s="4">
        <v>49.3</v>
      </c>
      <c r="G61" s="4">
        <v>83.81</v>
      </c>
      <c r="H61" s="4">
        <v>93.67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46.38</v>
      </c>
      <c r="F62" s="4">
        <v>53.97</v>
      </c>
      <c r="G62" s="4">
        <v>92.76</v>
      </c>
      <c r="H62" s="4">
        <v>102.88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50.17</v>
      </c>
      <c r="F63" s="4">
        <v>57.95</v>
      </c>
      <c r="G63" s="4">
        <v>100.33</v>
      </c>
      <c r="H63" s="4">
        <v>110.71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54.08</v>
      </c>
      <c r="F64" s="4">
        <v>62.06</v>
      </c>
      <c r="G64" s="4">
        <v>108.17</v>
      </c>
      <c r="H64" s="4">
        <v>118.81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58.13</v>
      </c>
      <c r="F65" s="4">
        <v>66.3</v>
      </c>
      <c r="G65" s="4">
        <v>116.26</v>
      </c>
      <c r="H65" s="4">
        <v>127.16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59.85</v>
      </c>
      <c r="F66" s="4">
        <v>67.89</v>
      </c>
      <c r="G66" s="4">
        <v>119.7</v>
      </c>
      <c r="H66" s="4">
        <v>130.41999999999999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61.48</v>
      </c>
      <c r="F67" s="4">
        <v>69.38</v>
      </c>
      <c r="G67" s="4">
        <v>122.96</v>
      </c>
      <c r="H67" s="4">
        <v>133.5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63.02</v>
      </c>
      <c r="F68" s="4">
        <v>70.790000000000006</v>
      </c>
      <c r="G68" s="4">
        <v>126.04</v>
      </c>
      <c r="H68" s="4">
        <v>136.4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64.47</v>
      </c>
      <c r="F69" s="4">
        <v>72.099999999999994</v>
      </c>
      <c r="G69" s="4">
        <v>128.94</v>
      </c>
      <c r="H69" s="4">
        <v>139.12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66.67</v>
      </c>
      <c r="F70" s="4">
        <v>74.17</v>
      </c>
      <c r="G70" s="4">
        <v>133.34</v>
      </c>
      <c r="H70" s="4">
        <v>143.34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69.17</v>
      </c>
      <c r="F71" s="4">
        <v>76.67</v>
      </c>
      <c r="G71" s="4">
        <v>138.34</v>
      </c>
      <c r="H71" s="4">
        <v>148.34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72.5</v>
      </c>
      <c r="F72" s="4">
        <v>80</v>
      </c>
      <c r="G72" s="4">
        <v>145</v>
      </c>
      <c r="H72" s="4">
        <v>155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72.5</v>
      </c>
      <c r="F73" s="4">
        <v>80</v>
      </c>
      <c r="G73" s="4">
        <v>145</v>
      </c>
      <c r="H73" s="4">
        <v>155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72.5</v>
      </c>
      <c r="F74" s="4">
        <v>80</v>
      </c>
      <c r="G74" s="4">
        <v>145</v>
      </c>
      <c r="H74" s="4">
        <v>155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72.5</v>
      </c>
      <c r="F75" s="4">
        <v>80</v>
      </c>
      <c r="G75" s="4">
        <v>145</v>
      </c>
      <c r="H75" s="4">
        <v>155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75</v>
      </c>
      <c r="F76" s="4">
        <v>82.5</v>
      </c>
      <c r="G76" s="4">
        <v>150</v>
      </c>
      <c r="H76" s="4">
        <v>160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77.5</v>
      </c>
      <c r="F77" s="4">
        <v>85</v>
      </c>
      <c r="G77" s="4">
        <v>155</v>
      </c>
      <c r="H77" s="4">
        <v>165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80</v>
      </c>
      <c r="F78" s="4">
        <v>87.5</v>
      </c>
      <c r="G78" s="4">
        <v>160</v>
      </c>
      <c r="H78" s="4">
        <v>170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82.5</v>
      </c>
      <c r="F79" s="4">
        <v>90</v>
      </c>
      <c r="G79" s="4">
        <v>165</v>
      </c>
      <c r="H79" s="4">
        <v>175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85</v>
      </c>
      <c r="F80" s="4">
        <v>92.5</v>
      </c>
      <c r="G80" s="4">
        <v>170</v>
      </c>
      <c r="H80" s="4">
        <v>180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87.5</v>
      </c>
      <c r="F81" s="4">
        <v>95</v>
      </c>
      <c r="G81" s="4">
        <v>175</v>
      </c>
      <c r="H81" s="4">
        <v>185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90</v>
      </c>
      <c r="F82" s="4">
        <v>97.5</v>
      </c>
      <c r="G82" s="4">
        <v>180</v>
      </c>
      <c r="H82" s="4">
        <v>190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91.67</v>
      </c>
      <c r="F83" s="4">
        <v>99.17</v>
      </c>
      <c r="G83" s="4">
        <v>183.34</v>
      </c>
      <c r="H83" s="4">
        <v>193.34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93.33</v>
      </c>
      <c r="F84" s="4">
        <v>100.83</v>
      </c>
      <c r="G84" s="4">
        <v>186.66</v>
      </c>
      <c r="H84" s="4">
        <v>196.66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94.17</v>
      </c>
      <c r="F85" s="4">
        <v>101.67</v>
      </c>
      <c r="G85" s="4">
        <v>188.34</v>
      </c>
      <c r="H85" s="4">
        <v>198.34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94.17</v>
      </c>
      <c r="F86" s="4">
        <v>101.67</v>
      </c>
      <c r="G86" s="4">
        <v>188.34</v>
      </c>
      <c r="H86" s="4">
        <v>198.34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94.17</v>
      </c>
      <c r="F87" s="4">
        <v>101.67</v>
      </c>
      <c r="G87" s="4">
        <v>188.34</v>
      </c>
      <c r="H87" s="4">
        <v>198.34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B495C-A736-4EF2-ACA2-CA58803B958D}">
  <sheetPr codeName="Sheet141">
    <tabColor theme="9" tint="-0.49998474074526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54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1.36</v>
      </c>
      <c r="F16" s="4">
        <v>2.73</v>
      </c>
      <c r="G16" s="4">
        <v>2.73</v>
      </c>
      <c r="H16" s="4">
        <v>4.55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1.36</v>
      </c>
      <c r="F17" s="4">
        <v>2.73</v>
      </c>
      <c r="G17" s="4">
        <v>2.73</v>
      </c>
      <c r="H17" s="4">
        <v>4.55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1.36</v>
      </c>
      <c r="F18" s="4">
        <v>2.73</v>
      </c>
      <c r="G18" s="4">
        <v>2.73</v>
      </c>
      <c r="H18" s="4">
        <v>4.55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1.36</v>
      </c>
      <c r="F19" s="4">
        <v>2.73</v>
      </c>
      <c r="G19" s="4">
        <v>2.73</v>
      </c>
      <c r="H19" s="4">
        <v>4.55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1.36</v>
      </c>
      <c r="F20" s="4">
        <v>2.73</v>
      </c>
      <c r="G20" s="4">
        <v>2.73</v>
      </c>
      <c r="H20" s="4">
        <v>4.55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1.36</v>
      </c>
      <c r="F21" s="4">
        <v>2.73</v>
      </c>
      <c r="G21" s="4">
        <v>2.73</v>
      </c>
      <c r="H21" s="4">
        <v>4.55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1.36</v>
      </c>
      <c r="F22" s="4">
        <v>2.73</v>
      </c>
      <c r="G22" s="4">
        <v>2.73</v>
      </c>
      <c r="H22" s="4">
        <v>4.55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1.36</v>
      </c>
      <c r="F23" s="4">
        <v>2.73</v>
      </c>
      <c r="G23" s="4">
        <v>2.73</v>
      </c>
      <c r="H23" s="4">
        <v>4.55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1.38</v>
      </c>
      <c r="F24" s="4">
        <v>2.77</v>
      </c>
      <c r="G24" s="4">
        <v>2.77</v>
      </c>
      <c r="H24" s="4">
        <v>4.6100000000000003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1.4</v>
      </c>
      <c r="F25" s="4">
        <v>2.81</v>
      </c>
      <c r="G25" s="4">
        <v>2.81</v>
      </c>
      <c r="H25" s="4">
        <v>4.68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1.42</v>
      </c>
      <c r="F26" s="4">
        <v>2.85</v>
      </c>
      <c r="G26" s="4">
        <v>2.85</v>
      </c>
      <c r="H26" s="4">
        <v>4.75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1.44</v>
      </c>
      <c r="F27" s="4">
        <v>2.89</v>
      </c>
      <c r="G27" s="4">
        <v>2.89</v>
      </c>
      <c r="H27" s="4">
        <v>4.8099999999999996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1.46</v>
      </c>
      <c r="F28" s="4">
        <v>2.93</v>
      </c>
      <c r="G28" s="4">
        <v>2.93</v>
      </c>
      <c r="H28" s="4">
        <v>4.88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1.48</v>
      </c>
      <c r="F29" s="4">
        <v>2.97</v>
      </c>
      <c r="G29" s="4">
        <v>2.97</v>
      </c>
      <c r="H29" s="4">
        <v>4.95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1.5</v>
      </c>
      <c r="F30" s="4">
        <v>3.01</v>
      </c>
      <c r="G30" s="4">
        <v>3.01</v>
      </c>
      <c r="H30" s="4">
        <v>5.01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1.52</v>
      </c>
      <c r="F31" s="4">
        <v>3.05</v>
      </c>
      <c r="G31" s="4">
        <v>3.05</v>
      </c>
      <c r="H31" s="4">
        <v>5.08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1.54</v>
      </c>
      <c r="F32" s="4">
        <v>3.09</v>
      </c>
      <c r="G32" s="4">
        <v>3.09</v>
      </c>
      <c r="H32" s="4">
        <v>5.15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1.56</v>
      </c>
      <c r="F33" s="4">
        <v>3.13</v>
      </c>
      <c r="G33" s="4">
        <v>3.13</v>
      </c>
      <c r="H33" s="4">
        <v>5.21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1.6</v>
      </c>
      <c r="F34" s="4">
        <v>3.2</v>
      </c>
      <c r="G34" s="4">
        <v>3.2</v>
      </c>
      <c r="H34" s="4">
        <v>5.33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1.64</v>
      </c>
      <c r="F35" s="4">
        <v>3.28</v>
      </c>
      <c r="G35" s="4">
        <v>3.27</v>
      </c>
      <c r="H35" s="4">
        <v>5.45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1.67</v>
      </c>
      <c r="F36" s="4">
        <v>3.35</v>
      </c>
      <c r="G36" s="4">
        <v>3.34</v>
      </c>
      <c r="H36" s="4">
        <v>5.58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1.71</v>
      </c>
      <c r="F37" s="4">
        <v>3.42</v>
      </c>
      <c r="G37" s="4">
        <v>3.42</v>
      </c>
      <c r="H37" s="4">
        <v>5.7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1.74</v>
      </c>
      <c r="F38" s="4">
        <v>3.49</v>
      </c>
      <c r="G38" s="4">
        <v>3.49</v>
      </c>
      <c r="H38" s="4">
        <v>5.82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1.78</v>
      </c>
      <c r="F39" s="4">
        <v>3.57</v>
      </c>
      <c r="G39" s="4">
        <v>3.56</v>
      </c>
      <c r="H39" s="4">
        <v>5.94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1.82</v>
      </c>
      <c r="F40" s="4">
        <v>3.64</v>
      </c>
      <c r="G40" s="4">
        <v>3.63</v>
      </c>
      <c r="H40" s="4">
        <v>6.06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1.85</v>
      </c>
      <c r="F41" s="4">
        <v>3.71</v>
      </c>
      <c r="G41" s="4">
        <v>3.71</v>
      </c>
      <c r="H41" s="4">
        <v>6.18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1.89</v>
      </c>
      <c r="F42" s="4">
        <v>3.79</v>
      </c>
      <c r="G42" s="4">
        <v>3.78</v>
      </c>
      <c r="H42" s="4">
        <v>6.3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1.93</v>
      </c>
      <c r="F43" s="4">
        <v>3.86</v>
      </c>
      <c r="G43" s="4">
        <v>3.85</v>
      </c>
      <c r="H43" s="4">
        <v>6.42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1.94</v>
      </c>
      <c r="F44" s="4">
        <v>3.89</v>
      </c>
      <c r="G44" s="4">
        <v>3.88</v>
      </c>
      <c r="H44" s="4">
        <v>6.47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2.6</v>
      </c>
      <c r="F45" s="4">
        <v>4.57</v>
      </c>
      <c r="G45" s="4">
        <v>5.21</v>
      </c>
      <c r="H45" s="4">
        <v>7.82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2.62</v>
      </c>
      <c r="F46" s="4">
        <v>4.5999999999999996</v>
      </c>
      <c r="G46" s="4">
        <v>5.25</v>
      </c>
      <c r="H46" s="4">
        <v>7.88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2.64</v>
      </c>
      <c r="F47" s="4">
        <v>4.6399999999999997</v>
      </c>
      <c r="G47" s="4">
        <v>5.29</v>
      </c>
      <c r="H47" s="4">
        <v>7.94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2.66</v>
      </c>
      <c r="F48" s="4">
        <v>4.67</v>
      </c>
      <c r="G48" s="4">
        <v>5.33</v>
      </c>
      <c r="H48" s="4">
        <v>8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3.36</v>
      </c>
      <c r="F49" s="4">
        <v>5.38</v>
      </c>
      <c r="G49" s="4">
        <v>6.72</v>
      </c>
      <c r="H49" s="4">
        <v>9.41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3.39</v>
      </c>
      <c r="F50" s="4">
        <v>5.42</v>
      </c>
      <c r="G50" s="4">
        <v>6.77</v>
      </c>
      <c r="H50" s="4">
        <v>9.48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3.41</v>
      </c>
      <c r="F51" s="4">
        <v>5.46</v>
      </c>
      <c r="G51" s="4">
        <v>6.82</v>
      </c>
      <c r="H51" s="4">
        <v>9.5500000000000007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4.12</v>
      </c>
      <c r="F52" s="4">
        <v>6.19</v>
      </c>
      <c r="G52" s="4">
        <v>8.24</v>
      </c>
      <c r="H52" s="4">
        <v>10.99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4.1500000000000004</v>
      </c>
      <c r="F53" s="4">
        <v>6.23</v>
      </c>
      <c r="G53" s="4">
        <v>8.3000000000000007</v>
      </c>
      <c r="H53" s="4">
        <v>11.07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4.95</v>
      </c>
      <c r="F54" s="4">
        <v>7.08</v>
      </c>
      <c r="G54" s="4">
        <v>9.89</v>
      </c>
      <c r="H54" s="4">
        <v>12.73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5.0599999999999996</v>
      </c>
      <c r="F55" s="4">
        <v>7.23</v>
      </c>
      <c r="G55" s="4">
        <v>10.11</v>
      </c>
      <c r="H55" s="4">
        <v>13.01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5.91</v>
      </c>
      <c r="F56" s="4">
        <v>8.1300000000000008</v>
      </c>
      <c r="G56" s="4">
        <v>11.82</v>
      </c>
      <c r="H56" s="4">
        <v>14.77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6.78</v>
      </c>
      <c r="F57" s="4">
        <v>9.0500000000000007</v>
      </c>
      <c r="G57" s="4">
        <v>13.56</v>
      </c>
      <c r="H57" s="4">
        <v>16.579999999999998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7.69</v>
      </c>
      <c r="F58" s="4">
        <v>10</v>
      </c>
      <c r="G58" s="4">
        <v>15.37</v>
      </c>
      <c r="H58" s="4">
        <v>18.46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8.6300000000000008</v>
      </c>
      <c r="F59" s="4">
        <v>11</v>
      </c>
      <c r="G59" s="4">
        <v>17.27</v>
      </c>
      <c r="H59" s="4">
        <v>20.41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9.6</v>
      </c>
      <c r="F60" s="4">
        <v>12.01</v>
      </c>
      <c r="G60" s="4">
        <v>19.2</v>
      </c>
      <c r="H60" s="4">
        <v>22.41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10.68</v>
      </c>
      <c r="F61" s="4">
        <v>13.15</v>
      </c>
      <c r="G61" s="4">
        <v>21.36</v>
      </c>
      <c r="H61" s="4">
        <v>24.65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11.81</v>
      </c>
      <c r="F62" s="4">
        <v>14.35</v>
      </c>
      <c r="G62" s="4">
        <v>23.62</v>
      </c>
      <c r="H62" s="4">
        <v>27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12.98</v>
      </c>
      <c r="F63" s="4">
        <v>15.58</v>
      </c>
      <c r="G63" s="4">
        <v>25.95</v>
      </c>
      <c r="H63" s="4">
        <v>29.42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15.08</v>
      </c>
      <c r="F64" s="4">
        <v>17.75</v>
      </c>
      <c r="G64" s="4">
        <v>30.15</v>
      </c>
      <c r="H64" s="4">
        <v>33.71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16.350000000000001</v>
      </c>
      <c r="F65" s="4">
        <v>19.09</v>
      </c>
      <c r="G65" s="4">
        <v>32.700000000000003</v>
      </c>
      <c r="H65" s="4">
        <v>36.340000000000003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16.97</v>
      </c>
      <c r="F66" s="4">
        <v>19.66</v>
      </c>
      <c r="G66" s="4">
        <v>33.94</v>
      </c>
      <c r="H66" s="4">
        <v>37.520000000000003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17.57</v>
      </c>
      <c r="F67" s="4">
        <v>20.22</v>
      </c>
      <c r="G67" s="4">
        <v>35.14</v>
      </c>
      <c r="H67" s="4">
        <v>38.659999999999997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18.989999999999998</v>
      </c>
      <c r="F68" s="4">
        <v>21.59</v>
      </c>
      <c r="G68" s="4">
        <v>37.979999999999997</v>
      </c>
      <c r="H68" s="4">
        <v>41.44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19.52</v>
      </c>
      <c r="F69" s="4">
        <v>22.07</v>
      </c>
      <c r="G69" s="4">
        <v>39.03</v>
      </c>
      <c r="H69" s="4">
        <v>42.43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20.83</v>
      </c>
      <c r="F70" s="4">
        <v>23.34</v>
      </c>
      <c r="G70" s="4">
        <v>41.66</v>
      </c>
      <c r="H70" s="4">
        <v>45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22.5</v>
      </c>
      <c r="F71" s="4">
        <v>25.01</v>
      </c>
      <c r="G71" s="4">
        <v>45</v>
      </c>
      <c r="H71" s="4">
        <v>48.34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24.17</v>
      </c>
      <c r="F72" s="4">
        <v>26.68</v>
      </c>
      <c r="G72" s="4">
        <v>48.34</v>
      </c>
      <c r="H72" s="4">
        <v>51.68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24.17</v>
      </c>
      <c r="F73" s="4">
        <v>26.68</v>
      </c>
      <c r="G73" s="4">
        <v>48.34</v>
      </c>
      <c r="H73" s="4">
        <v>51.68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25</v>
      </c>
      <c r="F74" s="4">
        <v>27.51</v>
      </c>
      <c r="G74" s="4">
        <v>50</v>
      </c>
      <c r="H74" s="4">
        <v>53.34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26.67</v>
      </c>
      <c r="F75" s="4">
        <v>29.18</v>
      </c>
      <c r="G75" s="4">
        <v>53.34</v>
      </c>
      <c r="H75" s="4">
        <v>56.68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29.17</v>
      </c>
      <c r="F76" s="4">
        <v>31.68</v>
      </c>
      <c r="G76" s="4">
        <v>58.34</v>
      </c>
      <c r="H76" s="4">
        <v>61.68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30.83</v>
      </c>
      <c r="F77" s="4">
        <v>33.340000000000003</v>
      </c>
      <c r="G77" s="4">
        <v>61.66</v>
      </c>
      <c r="H77" s="4">
        <v>65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32.5</v>
      </c>
      <c r="F78" s="4">
        <v>35.01</v>
      </c>
      <c r="G78" s="4">
        <v>65</v>
      </c>
      <c r="H78" s="4">
        <v>68.34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35</v>
      </c>
      <c r="F79" s="4">
        <v>37.51</v>
      </c>
      <c r="G79" s="4">
        <v>70</v>
      </c>
      <c r="H79" s="4">
        <v>73.34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37.5</v>
      </c>
      <c r="F80" s="4">
        <v>40.01</v>
      </c>
      <c r="G80" s="4">
        <v>75</v>
      </c>
      <c r="H80" s="4">
        <v>78.34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39.17</v>
      </c>
      <c r="F81" s="4">
        <v>41.68</v>
      </c>
      <c r="G81" s="4">
        <v>78.34</v>
      </c>
      <c r="H81" s="4">
        <v>81.680000000000007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41.67</v>
      </c>
      <c r="F82" s="4">
        <v>44.18</v>
      </c>
      <c r="G82" s="4">
        <v>83.34</v>
      </c>
      <c r="H82" s="4">
        <v>86.68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43.33</v>
      </c>
      <c r="F83" s="4">
        <v>45.84</v>
      </c>
      <c r="G83" s="4">
        <v>86.66</v>
      </c>
      <c r="H83" s="4">
        <v>90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44.17</v>
      </c>
      <c r="F84" s="4">
        <v>46.68</v>
      </c>
      <c r="G84" s="4">
        <v>88.34</v>
      </c>
      <c r="H84" s="4">
        <v>91.68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45</v>
      </c>
      <c r="F85" s="4">
        <v>47.51</v>
      </c>
      <c r="G85" s="4">
        <v>90</v>
      </c>
      <c r="H85" s="4">
        <v>93.34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45</v>
      </c>
      <c r="F86" s="4">
        <v>47.51</v>
      </c>
      <c r="G86" s="4">
        <v>90</v>
      </c>
      <c r="H86" s="4">
        <v>93.34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45</v>
      </c>
      <c r="F87" s="4">
        <v>47.51</v>
      </c>
      <c r="G87" s="4">
        <v>90</v>
      </c>
      <c r="H87" s="4">
        <v>93.34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D5DAC-1DF4-44BA-9B31-979DF3571476}">
  <sheetPr codeName="Sheet79">
    <tabColor theme="8" tint="0.59999389629810485"/>
  </sheetPr>
  <dimension ref="B1:Z322"/>
  <sheetViews>
    <sheetView showGridLines="0" zoomScale="70" zoomScaleNormal="70" workbookViewId="0">
      <pane xSplit="3" ySplit="15" topLeftCell="D16" activePane="bottomRight" state="frozen"/>
      <selection activeCell="U86" sqref="U86"/>
      <selection pane="topRight" activeCell="U86" sqref="U86"/>
      <selection pane="bottomLeft" activeCell="U86" sqref="U86"/>
      <selection pane="bottomRight" activeCell="D16" sqref="D16"/>
    </sheetView>
  </sheetViews>
  <sheetFormatPr baseColWidth="10" defaultColWidth="8.83203125" defaultRowHeight="15"/>
  <cols>
    <col min="2" max="2" width="14.83203125" customWidth="1"/>
    <col min="3" max="3" width="7.6640625" customWidth="1"/>
    <col min="4" max="26" width="14.83203125" customWidth="1"/>
  </cols>
  <sheetData>
    <row r="1" spans="2:26">
      <c r="B1" s="37"/>
      <c r="C1" s="37"/>
    </row>
    <row r="2" spans="2:26">
      <c r="B2" s="37" t="s">
        <v>98</v>
      </c>
      <c r="C2" s="37"/>
    </row>
    <row r="3" spans="2:26">
      <c r="B3" s="32"/>
      <c r="C3" s="32"/>
    </row>
    <row r="4" spans="2:26">
      <c r="B4" s="30"/>
    </row>
    <row r="6" spans="2:26">
      <c r="B6" s="32" t="s">
        <v>116</v>
      </c>
      <c r="E6" t="s">
        <v>115</v>
      </c>
    </row>
    <row r="8" spans="2:26" s="34" customFormat="1" ht="64">
      <c r="B8" s="36"/>
      <c r="C8" s="36"/>
      <c r="D8" s="34" t="s">
        <v>59</v>
      </c>
      <c r="E8" s="34" t="s">
        <v>114</v>
      </c>
      <c r="F8" s="34" t="s">
        <v>114</v>
      </c>
      <c r="G8" s="34" t="s">
        <v>114</v>
      </c>
      <c r="H8" s="34" t="s">
        <v>114</v>
      </c>
      <c r="I8" s="34" t="s">
        <v>114</v>
      </c>
      <c r="J8" s="34" t="s">
        <v>114</v>
      </c>
      <c r="K8" s="34" t="s">
        <v>114</v>
      </c>
      <c r="L8" s="34" t="s">
        <v>114</v>
      </c>
      <c r="M8" s="34" t="s">
        <v>114</v>
      </c>
      <c r="N8" s="34" t="s">
        <v>114</v>
      </c>
      <c r="O8" s="34" t="s">
        <v>114</v>
      </c>
      <c r="P8" s="35" t="s">
        <v>113</v>
      </c>
      <c r="Q8" s="35" t="s">
        <v>113</v>
      </c>
      <c r="R8" s="35" t="s">
        <v>112</v>
      </c>
      <c r="S8" s="35" t="s">
        <v>111</v>
      </c>
      <c r="T8" s="35" t="s">
        <v>110</v>
      </c>
      <c r="U8" s="35" t="s">
        <v>109</v>
      </c>
      <c r="V8" s="35" t="s">
        <v>108</v>
      </c>
      <c r="W8" s="35" t="s">
        <v>107</v>
      </c>
      <c r="X8" s="35" t="s">
        <v>106</v>
      </c>
      <c r="Y8" s="35" t="s">
        <v>105</v>
      </c>
      <c r="Z8" s="35" t="s">
        <v>104</v>
      </c>
    </row>
    <row r="9" spans="2:26">
      <c r="B9" s="2"/>
      <c r="C9" s="2"/>
      <c r="D9" s="3"/>
      <c r="E9" s="3"/>
    </row>
    <row r="10" spans="2:26">
      <c r="B10" t="s">
        <v>103</v>
      </c>
      <c r="D10" s="1">
        <v>31</v>
      </c>
      <c r="E10" s="1">
        <v>1</v>
      </c>
      <c r="F10" s="1">
        <v>20</v>
      </c>
      <c r="G10" s="1">
        <v>31</v>
      </c>
      <c r="H10" s="1">
        <v>3</v>
      </c>
      <c r="I10" s="1">
        <v>5</v>
      </c>
      <c r="J10" s="1">
        <v>7</v>
      </c>
      <c r="K10" s="1">
        <v>10</v>
      </c>
      <c r="L10" s="1">
        <v>3</v>
      </c>
      <c r="M10" s="1">
        <v>5</v>
      </c>
      <c r="N10" s="1">
        <v>7</v>
      </c>
      <c r="O10" s="1">
        <v>10</v>
      </c>
      <c r="P10" s="1">
        <v>2</v>
      </c>
      <c r="Q10" s="1">
        <v>4</v>
      </c>
      <c r="R10" s="1" t="s">
        <v>102</v>
      </c>
      <c r="S10" s="1" t="s">
        <v>102</v>
      </c>
      <c r="T10" s="1" t="s">
        <v>102</v>
      </c>
      <c r="U10" s="1" t="s">
        <v>102</v>
      </c>
      <c r="V10" s="1" t="s">
        <v>102</v>
      </c>
      <c r="W10" s="1" t="s">
        <v>102</v>
      </c>
      <c r="X10" s="1" t="s">
        <v>102</v>
      </c>
      <c r="Y10" s="1" t="s">
        <v>102</v>
      </c>
      <c r="Z10" s="1" t="s">
        <v>102</v>
      </c>
    </row>
    <row r="11" spans="2:26">
      <c r="B11" t="s">
        <v>101</v>
      </c>
      <c r="D11" s="1">
        <f>Calculator!E29</f>
        <v>0</v>
      </c>
      <c r="E11" s="1" t="s">
        <v>16</v>
      </c>
      <c r="F11" s="1" t="s">
        <v>16</v>
      </c>
      <c r="G11" s="1" t="s">
        <v>16</v>
      </c>
      <c r="H11" s="1" t="e">
        <f>"&lt; $"&amp;Calculator!#REF!</f>
        <v>#REF!</v>
      </c>
      <c r="I11" s="1" t="e">
        <f>"&lt; $"&amp;Calculator!#REF!</f>
        <v>#REF!</v>
      </c>
      <c r="J11" s="1" t="e">
        <f>"&lt; $"&amp;Calculator!#REF!</f>
        <v>#REF!</v>
      </c>
      <c r="K11" s="1" t="e">
        <f>"&lt; $"&amp;Calculator!#REF!</f>
        <v>#REF!</v>
      </c>
      <c r="L11" s="1" t="e">
        <f>"&gt;= $"&amp;Calculator!#REF!</f>
        <v>#REF!</v>
      </c>
      <c r="M11" s="1" t="e">
        <f>"&gt;= $"&amp;Calculator!#REF!</f>
        <v>#REF!</v>
      </c>
      <c r="N11" s="1" t="e">
        <f>"&gt;= $"&amp;Calculator!#REF!</f>
        <v>#REF!</v>
      </c>
      <c r="O11" s="1" t="e">
        <f>"&gt;= $"&amp;Calculator!#REF!</f>
        <v>#REF!</v>
      </c>
      <c r="P11" s="1" t="s">
        <v>16</v>
      </c>
      <c r="Q11" s="1" t="s">
        <v>16</v>
      </c>
      <c r="R11" s="1" t="s">
        <v>16</v>
      </c>
      <c r="S11" s="1" t="s">
        <v>16</v>
      </c>
      <c r="T11" s="1" t="s">
        <v>16</v>
      </c>
      <c r="U11" s="1" t="s">
        <v>16</v>
      </c>
      <c r="V11" s="1" t="s">
        <v>16</v>
      </c>
      <c r="W11" s="1" t="s">
        <v>16</v>
      </c>
      <c r="X11" s="1" t="s">
        <v>16</v>
      </c>
      <c r="Y11" s="1" t="s">
        <v>16</v>
      </c>
      <c r="Z11" s="1" t="s">
        <v>16</v>
      </c>
    </row>
    <row r="12" spans="2:26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26" s="32" customFormat="1">
      <c r="B13" s="32" t="s">
        <v>18</v>
      </c>
      <c r="D13" s="33" t="s">
        <v>19</v>
      </c>
      <c r="E13" s="33" t="s">
        <v>19</v>
      </c>
      <c r="F13" s="33" t="s">
        <v>19</v>
      </c>
      <c r="G13" s="33" t="s">
        <v>19</v>
      </c>
      <c r="H13" s="33" t="s">
        <v>19</v>
      </c>
      <c r="I13" s="33" t="s">
        <v>19</v>
      </c>
      <c r="J13" s="33" t="s">
        <v>19</v>
      </c>
      <c r="K13" s="33" t="s">
        <v>19</v>
      </c>
      <c r="L13" s="33" t="s">
        <v>19</v>
      </c>
      <c r="M13" s="33" t="s">
        <v>19</v>
      </c>
      <c r="N13" s="33" t="s">
        <v>19</v>
      </c>
      <c r="O13" s="33" t="s">
        <v>19</v>
      </c>
      <c r="P13" s="33" t="s">
        <v>19</v>
      </c>
      <c r="Q13" s="33" t="s">
        <v>19</v>
      </c>
      <c r="R13" s="33" t="s">
        <v>19</v>
      </c>
      <c r="S13" s="33" t="s">
        <v>19</v>
      </c>
      <c r="T13" s="33" t="s">
        <v>19</v>
      </c>
      <c r="U13" s="33" t="s">
        <v>19</v>
      </c>
      <c r="V13" s="33" t="s">
        <v>19</v>
      </c>
      <c r="W13" s="33" t="s">
        <v>19</v>
      </c>
      <c r="X13" s="33" t="s">
        <v>19</v>
      </c>
      <c r="Y13" s="33" t="s">
        <v>19</v>
      </c>
      <c r="Z13" s="33" t="s">
        <v>19</v>
      </c>
    </row>
    <row r="14" spans="2:26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2:26">
      <c r="B15" s="1" t="s">
        <v>17</v>
      </c>
      <c r="C15" s="1"/>
    </row>
    <row r="16" spans="2:26">
      <c r="B16" s="1" t="s">
        <v>100</v>
      </c>
      <c r="C16" s="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</row>
    <row r="17" spans="2:26">
      <c r="B17" s="1">
        <v>18</v>
      </c>
      <c r="C17" s="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</row>
    <row r="18" spans="2:26">
      <c r="B18" s="1">
        <f t="shared" ref="B18:B49" si="0">B17+1</f>
        <v>19</v>
      </c>
      <c r="C18" s="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</row>
    <row r="19" spans="2:26">
      <c r="B19" s="1">
        <f t="shared" si="0"/>
        <v>20</v>
      </c>
      <c r="C19" s="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</row>
    <row r="20" spans="2:26">
      <c r="B20" s="1">
        <f t="shared" si="0"/>
        <v>21</v>
      </c>
      <c r="C20" s="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</row>
    <row r="21" spans="2:26">
      <c r="B21" s="1">
        <f t="shared" si="0"/>
        <v>22</v>
      </c>
      <c r="C21" s="1"/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</row>
    <row r="22" spans="2:26">
      <c r="B22" s="1">
        <f t="shared" si="0"/>
        <v>23</v>
      </c>
      <c r="C22" s="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</row>
    <row r="23" spans="2:26">
      <c r="B23" s="1">
        <f t="shared" si="0"/>
        <v>24</v>
      </c>
      <c r="C23" s="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</row>
    <row r="24" spans="2:26">
      <c r="B24" s="1">
        <f t="shared" si="0"/>
        <v>25</v>
      </c>
      <c r="C24" s="1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</row>
    <row r="25" spans="2:26">
      <c r="B25" s="1">
        <f t="shared" si="0"/>
        <v>26</v>
      </c>
      <c r="C25" s="1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</row>
    <row r="26" spans="2:26">
      <c r="B26" s="1">
        <f t="shared" si="0"/>
        <v>27</v>
      </c>
      <c r="C26" s="1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</row>
    <row r="27" spans="2:26">
      <c r="B27" s="1">
        <f t="shared" si="0"/>
        <v>28</v>
      </c>
      <c r="C27" s="1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</row>
    <row r="28" spans="2:26">
      <c r="B28" s="1">
        <f t="shared" si="0"/>
        <v>29</v>
      </c>
      <c r="C28" s="1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</row>
    <row r="29" spans="2:26">
      <c r="B29" s="1">
        <f t="shared" si="0"/>
        <v>30</v>
      </c>
      <c r="C29" s="1"/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</row>
    <row r="30" spans="2:26">
      <c r="B30" s="1">
        <f t="shared" si="0"/>
        <v>31</v>
      </c>
      <c r="C30" s="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</row>
    <row r="31" spans="2:26">
      <c r="B31" s="1">
        <f t="shared" si="0"/>
        <v>32</v>
      </c>
      <c r="C31" s="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</row>
    <row r="32" spans="2:26">
      <c r="B32" s="1">
        <f t="shared" si="0"/>
        <v>33</v>
      </c>
      <c r="C32" s="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</row>
    <row r="33" spans="2:26">
      <c r="B33" s="1">
        <f t="shared" si="0"/>
        <v>34</v>
      </c>
      <c r="C33" s="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</row>
    <row r="34" spans="2:26">
      <c r="B34" s="1">
        <f t="shared" si="0"/>
        <v>35</v>
      </c>
      <c r="C34" s="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</row>
    <row r="35" spans="2:26">
      <c r="B35" s="1">
        <f t="shared" si="0"/>
        <v>36</v>
      </c>
      <c r="C35" s="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</row>
    <row r="36" spans="2:26">
      <c r="B36" s="1">
        <f t="shared" si="0"/>
        <v>37</v>
      </c>
      <c r="C36" s="1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</row>
    <row r="37" spans="2:26">
      <c r="B37" s="1">
        <f t="shared" si="0"/>
        <v>38</v>
      </c>
      <c r="C37" s="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</row>
    <row r="38" spans="2:26">
      <c r="B38" s="1">
        <f t="shared" si="0"/>
        <v>39</v>
      </c>
      <c r="C38" s="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</row>
    <row r="39" spans="2:26">
      <c r="B39" s="1">
        <f t="shared" si="0"/>
        <v>40</v>
      </c>
      <c r="C39" s="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</row>
    <row r="40" spans="2:26">
      <c r="B40" s="1">
        <f t="shared" si="0"/>
        <v>41</v>
      </c>
      <c r="C40" s="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</row>
    <row r="41" spans="2:26">
      <c r="B41" s="1">
        <f t="shared" si="0"/>
        <v>42</v>
      </c>
      <c r="C41" s="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</row>
    <row r="42" spans="2:26">
      <c r="B42" s="1">
        <f t="shared" si="0"/>
        <v>43</v>
      </c>
      <c r="C42" s="1"/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</row>
    <row r="43" spans="2:26">
      <c r="B43" s="1">
        <f t="shared" si="0"/>
        <v>44</v>
      </c>
      <c r="C43" s="1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</row>
    <row r="44" spans="2:26">
      <c r="B44" s="1">
        <f t="shared" si="0"/>
        <v>45</v>
      </c>
      <c r="C44" s="1"/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</row>
    <row r="45" spans="2:26">
      <c r="B45" s="1">
        <f t="shared" si="0"/>
        <v>46</v>
      </c>
      <c r="C45" s="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</row>
    <row r="46" spans="2:26">
      <c r="B46" s="1">
        <f t="shared" si="0"/>
        <v>47</v>
      </c>
      <c r="C46" s="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</row>
    <row r="47" spans="2:26">
      <c r="B47" s="1">
        <f t="shared" si="0"/>
        <v>48</v>
      </c>
      <c r="C47" s="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</row>
    <row r="48" spans="2:26">
      <c r="B48" s="1">
        <f t="shared" si="0"/>
        <v>49</v>
      </c>
      <c r="C48" s="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</row>
    <row r="49" spans="2:26">
      <c r="B49" s="1">
        <f t="shared" si="0"/>
        <v>50</v>
      </c>
      <c r="C49" s="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</row>
    <row r="50" spans="2:26">
      <c r="B50" s="1">
        <f t="shared" ref="B50:B81" si="1">B49+1</f>
        <v>51</v>
      </c>
      <c r="C50" s="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</row>
    <row r="51" spans="2:26">
      <c r="B51" s="1">
        <f t="shared" si="1"/>
        <v>52</v>
      </c>
      <c r="C51" s="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</row>
    <row r="52" spans="2:26">
      <c r="B52" s="1">
        <f t="shared" si="1"/>
        <v>53</v>
      </c>
      <c r="C52" s="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</row>
    <row r="53" spans="2:26">
      <c r="B53" s="1">
        <f t="shared" si="1"/>
        <v>54</v>
      </c>
      <c r="C53" s="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</row>
    <row r="54" spans="2:26">
      <c r="B54" s="1">
        <f t="shared" si="1"/>
        <v>55</v>
      </c>
      <c r="C54" s="1"/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</row>
    <row r="55" spans="2:26">
      <c r="B55" s="1">
        <f t="shared" si="1"/>
        <v>56</v>
      </c>
      <c r="C55" s="1"/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</row>
    <row r="56" spans="2:26">
      <c r="B56" s="1">
        <f t="shared" si="1"/>
        <v>57</v>
      </c>
      <c r="C56" s="1"/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</row>
    <row r="57" spans="2:26">
      <c r="B57" s="1">
        <f t="shared" si="1"/>
        <v>58</v>
      </c>
      <c r="C57" s="1"/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</row>
    <row r="58" spans="2:26">
      <c r="B58" s="1">
        <f t="shared" si="1"/>
        <v>59</v>
      </c>
      <c r="C58" s="1"/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</row>
    <row r="59" spans="2:26">
      <c r="B59" s="1">
        <f t="shared" si="1"/>
        <v>60</v>
      </c>
      <c r="C59" s="1"/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</row>
    <row r="60" spans="2:26">
      <c r="B60" s="1">
        <f t="shared" si="1"/>
        <v>61</v>
      </c>
      <c r="C60" s="1"/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</row>
    <row r="61" spans="2:26">
      <c r="B61" s="1">
        <f t="shared" si="1"/>
        <v>62</v>
      </c>
      <c r="C61" s="1"/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22">
        <v>0</v>
      </c>
    </row>
    <row r="62" spans="2:26">
      <c r="B62" s="1">
        <f t="shared" si="1"/>
        <v>63</v>
      </c>
      <c r="C62" s="1"/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</row>
    <row r="63" spans="2:26">
      <c r="B63" s="1">
        <f t="shared" si="1"/>
        <v>64</v>
      </c>
      <c r="C63" s="1"/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</row>
    <row r="64" spans="2:26">
      <c r="B64" s="1">
        <f t="shared" si="1"/>
        <v>65</v>
      </c>
      <c r="C64" s="1"/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</row>
    <row r="65" spans="2:26">
      <c r="B65" s="1">
        <f t="shared" si="1"/>
        <v>66</v>
      </c>
      <c r="C65" s="1"/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</row>
    <row r="66" spans="2:26">
      <c r="B66" s="1">
        <f t="shared" si="1"/>
        <v>67</v>
      </c>
      <c r="C66" s="1"/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</row>
    <row r="67" spans="2:26">
      <c r="B67" s="1">
        <f t="shared" si="1"/>
        <v>68</v>
      </c>
      <c r="C67" s="1"/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</row>
    <row r="68" spans="2:26">
      <c r="B68" s="1">
        <f t="shared" si="1"/>
        <v>69</v>
      </c>
      <c r="C68" s="1"/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</row>
    <row r="69" spans="2:26">
      <c r="B69" s="1">
        <f t="shared" si="1"/>
        <v>70</v>
      </c>
      <c r="C69" s="1"/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</row>
    <row r="70" spans="2:26">
      <c r="B70" s="1">
        <f t="shared" si="1"/>
        <v>71</v>
      </c>
      <c r="C70" s="1"/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</row>
    <row r="71" spans="2:26">
      <c r="B71" s="1">
        <f t="shared" si="1"/>
        <v>72</v>
      </c>
      <c r="C71" s="1"/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</row>
    <row r="72" spans="2:26">
      <c r="B72" s="1">
        <f t="shared" si="1"/>
        <v>73</v>
      </c>
      <c r="C72" s="1"/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</row>
    <row r="73" spans="2:26">
      <c r="B73" s="1">
        <f t="shared" si="1"/>
        <v>74</v>
      </c>
      <c r="C73" s="1"/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</row>
    <row r="74" spans="2:26">
      <c r="B74" s="1">
        <f t="shared" si="1"/>
        <v>75</v>
      </c>
      <c r="C74" s="1"/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</row>
    <row r="75" spans="2:26">
      <c r="B75" s="1">
        <f t="shared" si="1"/>
        <v>76</v>
      </c>
      <c r="C75" s="1"/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</row>
    <row r="76" spans="2:26">
      <c r="B76" s="1">
        <f t="shared" si="1"/>
        <v>77</v>
      </c>
      <c r="C76" s="1"/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</row>
    <row r="77" spans="2:26">
      <c r="B77" s="1">
        <f t="shared" si="1"/>
        <v>78</v>
      </c>
      <c r="C77" s="1"/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</row>
    <row r="78" spans="2:26">
      <c r="B78" s="1">
        <f t="shared" si="1"/>
        <v>79</v>
      </c>
      <c r="C78" s="1"/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</row>
    <row r="79" spans="2:26">
      <c r="B79" s="1">
        <f t="shared" si="1"/>
        <v>80</v>
      </c>
      <c r="C79" s="1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</row>
    <row r="80" spans="2:26">
      <c r="B80" s="1">
        <f t="shared" si="1"/>
        <v>81</v>
      </c>
      <c r="C80" s="1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</row>
    <row r="81" spans="2:26">
      <c r="B81" s="1">
        <f t="shared" si="1"/>
        <v>82</v>
      </c>
      <c r="C81" s="1"/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</row>
    <row r="82" spans="2:26">
      <c r="B82" s="1">
        <f t="shared" ref="B82:B88" si="2">B81+1</f>
        <v>83</v>
      </c>
      <c r="C82" s="1"/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0</v>
      </c>
    </row>
    <row r="83" spans="2:26">
      <c r="B83" s="1">
        <f t="shared" si="2"/>
        <v>84</v>
      </c>
      <c r="C83" s="1"/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</row>
    <row r="84" spans="2:26">
      <c r="B84" s="1">
        <f t="shared" si="2"/>
        <v>85</v>
      </c>
      <c r="C84" s="1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</row>
    <row r="85" spans="2:26">
      <c r="B85" s="1">
        <f t="shared" si="2"/>
        <v>86</v>
      </c>
      <c r="C85" s="1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</row>
    <row r="86" spans="2:26">
      <c r="B86" s="1">
        <f t="shared" si="2"/>
        <v>87</v>
      </c>
      <c r="C86" s="1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</row>
    <row r="87" spans="2:26">
      <c r="B87" s="1">
        <f t="shared" si="2"/>
        <v>88</v>
      </c>
      <c r="C87" s="1"/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22">
        <v>0</v>
      </c>
    </row>
    <row r="88" spans="2:26">
      <c r="B88" s="1">
        <f t="shared" si="2"/>
        <v>89</v>
      </c>
      <c r="C88" s="1"/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22">
        <v>0</v>
      </c>
    </row>
    <row r="91" spans="2:26" s="32" customFormat="1">
      <c r="B91" s="32" t="s">
        <v>18</v>
      </c>
      <c r="D91" s="33" t="s">
        <v>35</v>
      </c>
      <c r="E91" s="33" t="s">
        <v>35</v>
      </c>
      <c r="F91" s="33" t="s">
        <v>35</v>
      </c>
      <c r="G91" s="33" t="s">
        <v>35</v>
      </c>
      <c r="H91" s="33" t="s">
        <v>35</v>
      </c>
      <c r="I91" s="33" t="s">
        <v>35</v>
      </c>
      <c r="J91" s="33" t="s">
        <v>35</v>
      </c>
      <c r="K91" s="33" t="s">
        <v>35</v>
      </c>
      <c r="L91" s="33" t="s">
        <v>35</v>
      </c>
      <c r="M91" s="33" t="s">
        <v>35</v>
      </c>
      <c r="N91" s="33" t="s">
        <v>35</v>
      </c>
      <c r="O91" s="33" t="s">
        <v>35</v>
      </c>
      <c r="P91" s="33" t="s">
        <v>35</v>
      </c>
      <c r="Q91" s="33" t="s">
        <v>35</v>
      </c>
      <c r="R91" s="33" t="s">
        <v>35</v>
      </c>
      <c r="S91" s="33" t="s">
        <v>35</v>
      </c>
      <c r="T91" s="33" t="s">
        <v>35</v>
      </c>
      <c r="U91" s="33" t="s">
        <v>35</v>
      </c>
      <c r="V91" s="33" t="s">
        <v>35</v>
      </c>
      <c r="W91" s="33" t="s">
        <v>35</v>
      </c>
      <c r="X91" s="33" t="s">
        <v>35</v>
      </c>
      <c r="Y91" s="33" t="s">
        <v>35</v>
      </c>
      <c r="Z91" s="33" t="s">
        <v>35</v>
      </c>
    </row>
    <row r="92" spans="2:26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2:26">
      <c r="B93" s="1" t="s">
        <v>17</v>
      </c>
      <c r="C93" s="1"/>
    </row>
    <row r="94" spans="2:26">
      <c r="B94" s="1" t="s">
        <v>100</v>
      </c>
      <c r="C94" s="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2:26">
      <c r="B95" s="1">
        <v>18</v>
      </c>
      <c r="C95" s="1"/>
      <c r="D95" s="4">
        <f t="shared" ref="D95:Z95" si="3">ROUND(D17+D$16*1.5,2)</f>
        <v>0</v>
      </c>
      <c r="E95" s="4">
        <f t="shared" si="3"/>
        <v>0</v>
      </c>
      <c r="F95" s="4">
        <f t="shared" si="3"/>
        <v>0</v>
      </c>
      <c r="G95" s="4">
        <f t="shared" si="3"/>
        <v>0</v>
      </c>
      <c r="H95" s="4">
        <f t="shared" si="3"/>
        <v>0</v>
      </c>
      <c r="I95" s="4">
        <f t="shared" si="3"/>
        <v>0</v>
      </c>
      <c r="J95" s="4">
        <f t="shared" si="3"/>
        <v>0</v>
      </c>
      <c r="K95" s="4">
        <f t="shared" si="3"/>
        <v>0</v>
      </c>
      <c r="L95" s="4">
        <f t="shared" si="3"/>
        <v>0</v>
      </c>
      <c r="M95" s="4">
        <f t="shared" si="3"/>
        <v>0</v>
      </c>
      <c r="N95" s="4">
        <f t="shared" si="3"/>
        <v>0</v>
      </c>
      <c r="O95" s="4">
        <f t="shared" si="3"/>
        <v>0</v>
      </c>
      <c r="P95" s="4">
        <f t="shared" si="3"/>
        <v>0</v>
      </c>
      <c r="Q95" s="4">
        <f t="shared" si="3"/>
        <v>0</v>
      </c>
      <c r="R95" s="4">
        <f t="shared" si="3"/>
        <v>0</v>
      </c>
      <c r="S95" s="4">
        <f t="shared" si="3"/>
        <v>0</v>
      </c>
      <c r="T95" s="4">
        <f t="shared" si="3"/>
        <v>0</v>
      </c>
      <c r="U95" s="4">
        <f t="shared" si="3"/>
        <v>0</v>
      </c>
      <c r="V95" s="4">
        <f t="shared" si="3"/>
        <v>0</v>
      </c>
      <c r="W95" s="4">
        <f t="shared" si="3"/>
        <v>0</v>
      </c>
      <c r="X95" s="4">
        <f t="shared" si="3"/>
        <v>0</v>
      </c>
      <c r="Y95" s="4">
        <f t="shared" si="3"/>
        <v>0</v>
      </c>
      <c r="Z95" s="4">
        <f t="shared" si="3"/>
        <v>0</v>
      </c>
    </row>
    <row r="96" spans="2:26">
      <c r="B96" s="1">
        <f t="shared" ref="B96:B127" si="4">B95+1</f>
        <v>19</v>
      </c>
      <c r="C96" s="1"/>
      <c r="D96" s="4">
        <f t="shared" ref="D96:Z96" si="5">ROUND(D18+D$16*1.5,2)</f>
        <v>0</v>
      </c>
      <c r="E96" s="4">
        <f t="shared" si="5"/>
        <v>0</v>
      </c>
      <c r="F96" s="4">
        <f t="shared" si="5"/>
        <v>0</v>
      </c>
      <c r="G96" s="4">
        <f t="shared" si="5"/>
        <v>0</v>
      </c>
      <c r="H96" s="4">
        <f t="shared" si="5"/>
        <v>0</v>
      </c>
      <c r="I96" s="4">
        <f t="shared" si="5"/>
        <v>0</v>
      </c>
      <c r="J96" s="4">
        <f t="shared" si="5"/>
        <v>0</v>
      </c>
      <c r="K96" s="4">
        <f t="shared" si="5"/>
        <v>0</v>
      </c>
      <c r="L96" s="4">
        <f t="shared" si="5"/>
        <v>0</v>
      </c>
      <c r="M96" s="4">
        <f t="shared" si="5"/>
        <v>0</v>
      </c>
      <c r="N96" s="4">
        <f t="shared" si="5"/>
        <v>0</v>
      </c>
      <c r="O96" s="4">
        <f t="shared" si="5"/>
        <v>0</v>
      </c>
      <c r="P96" s="4">
        <f t="shared" si="5"/>
        <v>0</v>
      </c>
      <c r="Q96" s="4">
        <f t="shared" si="5"/>
        <v>0</v>
      </c>
      <c r="R96" s="4">
        <f t="shared" si="5"/>
        <v>0</v>
      </c>
      <c r="S96" s="4">
        <f t="shared" si="5"/>
        <v>0</v>
      </c>
      <c r="T96" s="4">
        <f t="shared" si="5"/>
        <v>0</v>
      </c>
      <c r="U96" s="4">
        <f t="shared" si="5"/>
        <v>0</v>
      </c>
      <c r="V96" s="4">
        <f t="shared" si="5"/>
        <v>0</v>
      </c>
      <c r="W96" s="4">
        <f t="shared" si="5"/>
        <v>0</v>
      </c>
      <c r="X96" s="4">
        <f t="shared" si="5"/>
        <v>0</v>
      </c>
      <c r="Y96" s="4">
        <f t="shared" si="5"/>
        <v>0</v>
      </c>
      <c r="Z96" s="4">
        <f t="shared" si="5"/>
        <v>0</v>
      </c>
    </row>
    <row r="97" spans="2:26">
      <c r="B97" s="1">
        <f t="shared" si="4"/>
        <v>20</v>
      </c>
      <c r="C97" s="1"/>
      <c r="D97" s="4">
        <f t="shared" ref="D97:Z97" si="6">ROUND(D19+D$16*1.5,2)</f>
        <v>0</v>
      </c>
      <c r="E97" s="4">
        <f t="shared" si="6"/>
        <v>0</v>
      </c>
      <c r="F97" s="4">
        <f t="shared" si="6"/>
        <v>0</v>
      </c>
      <c r="G97" s="4">
        <f t="shared" si="6"/>
        <v>0</v>
      </c>
      <c r="H97" s="4">
        <f t="shared" si="6"/>
        <v>0</v>
      </c>
      <c r="I97" s="4">
        <f t="shared" si="6"/>
        <v>0</v>
      </c>
      <c r="J97" s="4">
        <f t="shared" si="6"/>
        <v>0</v>
      </c>
      <c r="K97" s="4">
        <f t="shared" si="6"/>
        <v>0</v>
      </c>
      <c r="L97" s="4">
        <f t="shared" si="6"/>
        <v>0</v>
      </c>
      <c r="M97" s="4">
        <f t="shared" si="6"/>
        <v>0</v>
      </c>
      <c r="N97" s="4">
        <f t="shared" si="6"/>
        <v>0</v>
      </c>
      <c r="O97" s="4">
        <f t="shared" si="6"/>
        <v>0</v>
      </c>
      <c r="P97" s="4">
        <f t="shared" si="6"/>
        <v>0</v>
      </c>
      <c r="Q97" s="4">
        <f t="shared" si="6"/>
        <v>0</v>
      </c>
      <c r="R97" s="4">
        <f t="shared" si="6"/>
        <v>0</v>
      </c>
      <c r="S97" s="4">
        <f t="shared" si="6"/>
        <v>0</v>
      </c>
      <c r="T97" s="4">
        <f t="shared" si="6"/>
        <v>0</v>
      </c>
      <c r="U97" s="4">
        <f t="shared" si="6"/>
        <v>0</v>
      </c>
      <c r="V97" s="4">
        <f t="shared" si="6"/>
        <v>0</v>
      </c>
      <c r="W97" s="4">
        <f t="shared" si="6"/>
        <v>0</v>
      </c>
      <c r="X97" s="4">
        <f t="shared" si="6"/>
        <v>0</v>
      </c>
      <c r="Y97" s="4">
        <f t="shared" si="6"/>
        <v>0</v>
      </c>
      <c r="Z97" s="4">
        <f t="shared" si="6"/>
        <v>0</v>
      </c>
    </row>
    <row r="98" spans="2:26">
      <c r="B98" s="1">
        <f t="shared" si="4"/>
        <v>21</v>
      </c>
      <c r="C98" s="1"/>
      <c r="D98" s="4">
        <f t="shared" ref="D98:Z98" si="7">ROUND(D20+D$16*1.5,2)</f>
        <v>0</v>
      </c>
      <c r="E98" s="4">
        <f t="shared" si="7"/>
        <v>0</v>
      </c>
      <c r="F98" s="4">
        <f t="shared" si="7"/>
        <v>0</v>
      </c>
      <c r="G98" s="4">
        <f t="shared" si="7"/>
        <v>0</v>
      </c>
      <c r="H98" s="4">
        <f t="shared" si="7"/>
        <v>0</v>
      </c>
      <c r="I98" s="4">
        <f t="shared" si="7"/>
        <v>0</v>
      </c>
      <c r="J98" s="4">
        <f t="shared" si="7"/>
        <v>0</v>
      </c>
      <c r="K98" s="4">
        <f t="shared" si="7"/>
        <v>0</v>
      </c>
      <c r="L98" s="4">
        <f t="shared" si="7"/>
        <v>0</v>
      </c>
      <c r="M98" s="4">
        <f t="shared" si="7"/>
        <v>0</v>
      </c>
      <c r="N98" s="4">
        <f t="shared" si="7"/>
        <v>0</v>
      </c>
      <c r="O98" s="4">
        <f t="shared" si="7"/>
        <v>0</v>
      </c>
      <c r="P98" s="4">
        <f t="shared" si="7"/>
        <v>0</v>
      </c>
      <c r="Q98" s="4">
        <f t="shared" si="7"/>
        <v>0</v>
      </c>
      <c r="R98" s="4">
        <f t="shared" si="7"/>
        <v>0</v>
      </c>
      <c r="S98" s="4">
        <f t="shared" si="7"/>
        <v>0</v>
      </c>
      <c r="T98" s="4">
        <f t="shared" si="7"/>
        <v>0</v>
      </c>
      <c r="U98" s="4">
        <f t="shared" si="7"/>
        <v>0</v>
      </c>
      <c r="V98" s="4">
        <f t="shared" si="7"/>
        <v>0</v>
      </c>
      <c r="W98" s="4">
        <f t="shared" si="7"/>
        <v>0</v>
      </c>
      <c r="X98" s="4">
        <f t="shared" si="7"/>
        <v>0</v>
      </c>
      <c r="Y98" s="4">
        <f t="shared" si="7"/>
        <v>0</v>
      </c>
      <c r="Z98" s="4">
        <f t="shared" si="7"/>
        <v>0</v>
      </c>
    </row>
    <row r="99" spans="2:26">
      <c r="B99" s="1">
        <f t="shared" si="4"/>
        <v>22</v>
      </c>
      <c r="C99" s="1"/>
      <c r="D99" s="4">
        <f t="shared" ref="D99:Z99" si="8">ROUND(D21+D$16*1.5,2)</f>
        <v>0</v>
      </c>
      <c r="E99" s="4">
        <f t="shared" si="8"/>
        <v>0</v>
      </c>
      <c r="F99" s="4">
        <f t="shared" si="8"/>
        <v>0</v>
      </c>
      <c r="G99" s="4">
        <f t="shared" si="8"/>
        <v>0</v>
      </c>
      <c r="H99" s="4">
        <f t="shared" si="8"/>
        <v>0</v>
      </c>
      <c r="I99" s="4">
        <f t="shared" si="8"/>
        <v>0</v>
      </c>
      <c r="J99" s="4">
        <f t="shared" si="8"/>
        <v>0</v>
      </c>
      <c r="K99" s="4">
        <f t="shared" si="8"/>
        <v>0</v>
      </c>
      <c r="L99" s="4">
        <f t="shared" si="8"/>
        <v>0</v>
      </c>
      <c r="M99" s="4">
        <f t="shared" si="8"/>
        <v>0</v>
      </c>
      <c r="N99" s="4">
        <f t="shared" si="8"/>
        <v>0</v>
      </c>
      <c r="O99" s="4">
        <f t="shared" si="8"/>
        <v>0</v>
      </c>
      <c r="P99" s="4">
        <f t="shared" si="8"/>
        <v>0</v>
      </c>
      <c r="Q99" s="4">
        <f t="shared" si="8"/>
        <v>0</v>
      </c>
      <c r="R99" s="4">
        <f t="shared" si="8"/>
        <v>0</v>
      </c>
      <c r="S99" s="4">
        <f t="shared" si="8"/>
        <v>0</v>
      </c>
      <c r="T99" s="4">
        <f t="shared" si="8"/>
        <v>0</v>
      </c>
      <c r="U99" s="4">
        <f t="shared" si="8"/>
        <v>0</v>
      </c>
      <c r="V99" s="4">
        <f t="shared" si="8"/>
        <v>0</v>
      </c>
      <c r="W99" s="4">
        <f t="shared" si="8"/>
        <v>0</v>
      </c>
      <c r="X99" s="4">
        <f t="shared" si="8"/>
        <v>0</v>
      </c>
      <c r="Y99" s="4">
        <f t="shared" si="8"/>
        <v>0</v>
      </c>
      <c r="Z99" s="4">
        <f t="shared" si="8"/>
        <v>0</v>
      </c>
    </row>
    <row r="100" spans="2:26">
      <c r="B100" s="1">
        <f t="shared" si="4"/>
        <v>23</v>
      </c>
      <c r="C100" s="1"/>
      <c r="D100" s="4">
        <f t="shared" ref="D100:Z100" si="9">ROUND(D22+D$16*1.5,2)</f>
        <v>0</v>
      </c>
      <c r="E100" s="4">
        <f t="shared" si="9"/>
        <v>0</v>
      </c>
      <c r="F100" s="4">
        <f t="shared" si="9"/>
        <v>0</v>
      </c>
      <c r="G100" s="4">
        <f t="shared" si="9"/>
        <v>0</v>
      </c>
      <c r="H100" s="4">
        <f t="shared" si="9"/>
        <v>0</v>
      </c>
      <c r="I100" s="4">
        <f t="shared" si="9"/>
        <v>0</v>
      </c>
      <c r="J100" s="4">
        <f t="shared" si="9"/>
        <v>0</v>
      </c>
      <c r="K100" s="4">
        <f t="shared" si="9"/>
        <v>0</v>
      </c>
      <c r="L100" s="4">
        <f t="shared" si="9"/>
        <v>0</v>
      </c>
      <c r="M100" s="4">
        <f t="shared" si="9"/>
        <v>0</v>
      </c>
      <c r="N100" s="4">
        <f t="shared" si="9"/>
        <v>0</v>
      </c>
      <c r="O100" s="4">
        <f t="shared" si="9"/>
        <v>0</v>
      </c>
      <c r="P100" s="4">
        <f t="shared" si="9"/>
        <v>0</v>
      </c>
      <c r="Q100" s="4">
        <f t="shared" si="9"/>
        <v>0</v>
      </c>
      <c r="R100" s="4">
        <f t="shared" si="9"/>
        <v>0</v>
      </c>
      <c r="S100" s="4">
        <f t="shared" si="9"/>
        <v>0</v>
      </c>
      <c r="T100" s="4">
        <f t="shared" si="9"/>
        <v>0</v>
      </c>
      <c r="U100" s="4">
        <f t="shared" si="9"/>
        <v>0</v>
      </c>
      <c r="V100" s="4">
        <f t="shared" si="9"/>
        <v>0</v>
      </c>
      <c r="W100" s="4">
        <f t="shared" si="9"/>
        <v>0</v>
      </c>
      <c r="X100" s="4">
        <f t="shared" si="9"/>
        <v>0</v>
      </c>
      <c r="Y100" s="4">
        <f t="shared" si="9"/>
        <v>0</v>
      </c>
      <c r="Z100" s="4">
        <f t="shared" si="9"/>
        <v>0</v>
      </c>
    </row>
    <row r="101" spans="2:26">
      <c r="B101" s="1">
        <f t="shared" si="4"/>
        <v>24</v>
      </c>
      <c r="C101" s="1"/>
      <c r="D101" s="4">
        <f t="shared" ref="D101:Z101" si="10">ROUND(D23+D$16*1.5,2)</f>
        <v>0</v>
      </c>
      <c r="E101" s="4">
        <f t="shared" si="10"/>
        <v>0</v>
      </c>
      <c r="F101" s="4">
        <f t="shared" si="10"/>
        <v>0</v>
      </c>
      <c r="G101" s="4">
        <f t="shared" si="10"/>
        <v>0</v>
      </c>
      <c r="H101" s="4">
        <f t="shared" si="10"/>
        <v>0</v>
      </c>
      <c r="I101" s="4">
        <f t="shared" si="10"/>
        <v>0</v>
      </c>
      <c r="J101" s="4">
        <f t="shared" si="10"/>
        <v>0</v>
      </c>
      <c r="K101" s="4">
        <f t="shared" si="10"/>
        <v>0</v>
      </c>
      <c r="L101" s="4">
        <f t="shared" si="10"/>
        <v>0</v>
      </c>
      <c r="M101" s="4">
        <f t="shared" si="10"/>
        <v>0</v>
      </c>
      <c r="N101" s="4">
        <f t="shared" si="10"/>
        <v>0</v>
      </c>
      <c r="O101" s="4">
        <f t="shared" si="10"/>
        <v>0</v>
      </c>
      <c r="P101" s="4">
        <f t="shared" si="10"/>
        <v>0</v>
      </c>
      <c r="Q101" s="4">
        <f t="shared" si="10"/>
        <v>0</v>
      </c>
      <c r="R101" s="4">
        <f t="shared" si="10"/>
        <v>0</v>
      </c>
      <c r="S101" s="4">
        <f t="shared" si="10"/>
        <v>0</v>
      </c>
      <c r="T101" s="4">
        <f t="shared" si="10"/>
        <v>0</v>
      </c>
      <c r="U101" s="4">
        <f t="shared" si="10"/>
        <v>0</v>
      </c>
      <c r="V101" s="4">
        <f t="shared" si="10"/>
        <v>0</v>
      </c>
      <c r="W101" s="4">
        <f t="shared" si="10"/>
        <v>0</v>
      </c>
      <c r="X101" s="4">
        <f t="shared" si="10"/>
        <v>0</v>
      </c>
      <c r="Y101" s="4">
        <f t="shared" si="10"/>
        <v>0</v>
      </c>
      <c r="Z101" s="4">
        <f t="shared" si="10"/>
        <v>0</v>
      </c>
    </row>
    <row r="102" spans="2:26">
      <c r="B102" s="1">
        <f t="shared" si="4"/>
        <v>25</v>
      </c>
      <c r="C102" s="1"/>
      <c r="D102" s="4">
        <f t="shared" ref="D102:Z102" si="11">ROUND(D24+D$16*1.5,2)</f>
        <v>0</v>
      </c>
      <c r="E102" s="4">
        <f t="shared" si="11"/>
        <v>0</v>
      </c>
      <c r="F102" s="4">
        <f t="shared" si="11"/>
        <v>0</v>
      </c>
      <c r="G102" s="4">
        <f t="shared" si="11"/>
        <v>0</v>
      </c>
      <c r="H102" s="4">
        <f t="shared" si="11"/>
        <v>0</v>
      </c>
      <c r="I102" s="4">
        <f t="shared" si="11"/>
        <v>0</v>
      </c>
      <c r="J102" s="4">
        <f t="shared" si="11"/>
        <v>0</v>
      </c>
      <c r="K102" s="4">
        <f t="shared" si="11"/>
        <v>0</v>
      </c>
      <c r="L102" s="4">
        <f t="shared" si="11"/>
        <v>0</v>
      </c>
      <c r="M102" s="4">
        <f t="shared" si="11"/>
        <v>0</v>
      </c>
      <c r="N102" s="4">
        <f t="shared" si="11"/>
        <v>0</v>
      </c>
      <c r="O102" s="4">
        <f t="shared" si="11"/>
        <v>0</v>
      </c>
      <c r="P102" s="4">
        <f t="shared" si="11"/>
        <v>0</v>
      </c>
      <c r="Q102" s="4">
        <f t="shared" si="11"/>
        <v>0</v>
      </c>
      <c r="R102" s="4">
        <f t="shared" si="11"/>
        <v>0</v>
      </c>
      <c r="S102" s="4">
        <f t="shared" si="11"/>
        <v>0</v>
      </c>
      <c r="T102" s="4">
        <f t="shared" si="11"/>
        <v>0</v>
      </c>
      <c r="U102" s="4">
        <f t="shared" si="11"/>
        <v>0</v>
      </c>
      <c r="V102" s="4">
        <f t="shared" si="11"/>
        <v>0</v>
      </c>
      <c r="W102" s="4">
        <f t="shared" si="11"/>
        <v>0</v>
      </c>
      <c r="X102" s="4">
        <f t="shared" si="11"/>
        <v>0</v>
      </c>
      <c r="Y102" s="4">
        <f t="shared" si="11"/>
        <v>0</v>
      </c>
      <c r="Z102" s="4">
        <f t="shared" si="11"/>
        <v>0</v>
      </c>
    </row>
    <row r="103" spans="2:26">
      <c r="B103" s="1">
        <f t="shared" si="4"/>
        <v>26</v>
      </c>
      <c r="C103" s="1"/>
      <c r="D103" s="4">
        <f t="shared" ref="D103:Z103" si="12">ROUND(D25+D$16*1.5,2)</f>
        <v>0</v>
      </c>
      <c r="E103" s="4">
        <f t="shared" si="12"/>
        <v>0</v>
      </c>
      <c r="F103" s="4">
        <f t="shared" si="12"/>
        <v>0</v>
      </c>
      <c r="G103" s="4">
        <f t="shared" si="12"/>
        <v>0</v>
      </c>
      <c r="H103" s="4">
        <f t="shared" si="12"/>
        <v>0</v>
      </c>
      <c r="I103" s="4">
        <f t="shared" si="12"/>
        <v>0</v>
      </c>
      <c r="J103" s="4">
        <f t="shared" si="12"/>
        <v>0</v>
      </c>
      <c r="K103" s="4">
        <f t="shared" si="12"/>
        <v>0</v>
      </c>
      <c r="L103" s="4">
        <f t="shared" si="12"/>
        <v>0</v>
      </c>
      <c r="M103" s="4">
        <f t="shared" si="12"/>
        <v>0</v>
      </c>
      <c r="N103" s="4">
        <f t="shared" si="12"/>
        <v>0</v>
      </c>
      <c r="O103" s="4">
        <f t="shared" si="12"/>
        <v>0</v>
      </c>
      <c r="P103" s="4">
        <f t="shared" si="12"/>
        <v>0</v>
      </c>
      <c r="Q103" s="4">
        <f t="shared" si="12"/>
        <v>0</v>
      </c>
      <c r="R103" s="4">
        <f t="shared" si="12"/>
        <v>0</v>
      </c>
      <c r="S103" s="4">
        <f t="shared" si="12"/>
        <v>0</v>
      </c>
      <c r="T103" s="4">
        <f t="shared" si="12"/>
        <v>0</v>
      </c>
      <c r="U103" s="4">
        <f t="shared" si="12"/>
        <v>0</v>
      </c>
      <c r="V103" s="4">
        <f t="shared" si="12"/>
        <v>0</v>
      </c>
      <c r="W103" s="4">
        <f t="shared" si="12"/>
        <v>0</v>
      </c>
      <c r="X103" s="4">
        <f t="shared" si="12"/>
        <v>0</v>
      </c>
      <c r="Y103" s="4">
        <f t="shared" si="12"/>
        <v>0</v>
      </c>
      <c r="Z103" s="4">
        <f t="shared" si="12"/>
        <v>0</v>
      </c>
    </row>
    <row r="104" spans="2:26">
      <c r="B104" s="1">
        <f t="shared" si="4"/>
        <v>27</v>
      </c>
      <c r="C104" s="1"/>
      <c r="D104" s="4">
        <f t="shared" ref="D104:Z104" si="13">ROUND(D26+D$16*1.5,2)</f>
        <v>0</v>
      </c>
      <c r="E104" s="4">
        <f t="shared" si="13"/>
        <v>0</v>
      </c>
      <c r="F104" s="4">
        <f t="shared" si="13"/>
        <v>0</v>
      </c>
      <c r="G104" s="4">
        <f t="shared" si="13"/>
        <v>0</v>
      </c>
      <c r="H104" s="4">
        <f t="shared" si="13"/>
        <v>0</v>
      </c>
      <c r="I104" s="4">
        <f t="shared" si="13"/>
        <v>0</v>
      </c>
      <c r="J104" s="4">
        <f t="shared" si="13"/>
        <v>0</v>
      </c>
      <c r="K104" s="4">
        <f t="shared" si="13"/>
        <v>0</v>
      </c>
      <c r="L104" s="4">
        <f t="shared" si="13"/>
        <v>0</v>
      </c>
      <c r="M104" s="4">
        <f t="shared" si="13"/>
        <v>0</v>
      </c>
      <c r="N104" s="4">
        <f t="shared" si="13"/>
        <v>0</v>
      </c>
      <c r="O104" s="4">
        <f t="shared" si="13"/>
        <v>0</v>
      </c>
      <c r="P104" s="4">
        <f t="shared" si="13"/>
        <v>0</v>
      </c>
      <c r="Q104" s="4">
        <f t="shared" si="13"/>
        <v>0</v>
      </c>
      <c r="R104" s="4">
        <f t="shared" si="13"/>
        <v>0</v>
      </c>
      <c r="S104" s="4">
        <f t="shared" si="13"/>
        <v>0</v>
      </c>
      <c r="T104" s="4">
        <f t="shared" si="13"/>
        <v>0</v>
      </c>
      <c r="U104" s="4">
        <f t="shared" si="13"/>
        <v>0</v>
      </c>
      <c r="V104" s="4">
        <f t="shared" si="13"/>
        <v>0</v>
      </c>
      <c r="W104" s="4">
        <f t="shared" si="13"/>
        <v>0</v>
      </c>
      <c r="X104" s="4">
        <f t="shared" si="13"/>
        <v>0</v>
      </c>
      <c r="Y104" s="4">
        <f t="shared" si="13"/>
        <v>0</v>
      </c>
      <c r="Z104" s="4">
        <f t="shared" si="13"/>
        <v>0</v>
      </c>
    </row>
    <row r="105" spans="2:26">
      <c r="B105" s="1">
        <f t="shared" si="4"/>
        <v>28</v>
      </c>
      <c r="C105" s="1"/>
      <c r="D105" s="4">
        <f t="shared" ref="D105:Z105" si="14">ROUND(D27+D$16*1.5,2)</f>
        <v>0</v>
      </c>
      <c r="E105" s="4">
        <f t="shared" si="14"/>
        <v>0</v>
      </c>
      <c r="F105" s="4">
        <f t="shared" si="14"/>
        <v>0</v>
      </c>
      <c r="G105" s="4">
        <f t="shared" si="14"/>
        <v>0</v>
      </c>
      <c r="H105" s="4">
        <f t="shared" si="14"/>
        <v>0</v>
      </c>
      <c r="I105" s="4">
        <f t="shared" si="14"/>
        <v>0</v>
      </c>
      <c r="J105" s="4">
        <f t="shared" si="14"/>
        <v>0</v>
      </c>
      <c r="K105" s="4">
        <f t="shared" si="14"/>
        <v>0</v>
      </c>
      <c r="L105" s="4">
        <f t="shared" si="14"/>
        <v>0</v>
      </c>
      <c r="M105" s="4">
        <f t="shared" si="14"/>
        <v>0</v>
      </c>
      <c r="N105" s="4">
        <f t="shared" si="14"/>
        <v>0</v>
      </c>
      <c r="O105" s="4">
        <f t="shared" si="14"/>
        <v>0</v>
      </c>
      <c r="P105" s="4">
        <f t="shared" si="14"/>
        <v>0</v>
      </c>
      <c r="Q105" s="4">
        <f t="shared" si="14"/>
        <v>0</v>
      </c>
      <c r="R105" s="4">
        <f t="shared" si="14"/>
        <v>0</v>
      </c>
      <c r="S105" s="4">
        <f t="shared" si="14"/>
        <v>0</v>
      </c>
      <c r="T105" s="4">
        <f t="shared" si="14"/>
        <v>0</v>
      </c>
      <c r="U105" s="4">
        <f t="shared" si="14"/>
        <v>0</v>
      </c>
      <c r="V105" s="4">
        <f t="shared" si="14"/>
        <v>0</v>
      </c>
      <c r="W105" s="4">
        <f t="shared" si="14"/>
        <v>0</v>
      </c>
      <c r="X105" s="4">
        <f t="shared" si="14"/>
        <v>0</v>
      </c>
      <c r="Y105" s="4">
        <f t="shared" si="14"/>
        <v>0</v>
      </c>
      <c r="Z105" s="4">
        <f t="shared" si="14"/>
        <v>0</v>
      </c>
    </row>
    <row r="106" spans="2:26">
      <c r="B106" s="1">
        <f t="shared" si="4"/>
        <v>29</v>
      </c>
      <c r="C106" s="1"/>
      <c r="D106" s="4">
        <f t="shared" ref="D106:Z106" si="15">ROUND(D28+D$16*1.5,2)</f>
        <v>0</v>
      </c>
      <c r="E106" s="4">
        <f t="shared" si="15"/>
        <v>0</v>
      </c>
      <c r="F106" s="4">
        <f t="shared" si="15"/>
        <v>0</v>
      </c>
      <c r="G106" s="4">
        <f t="shared" si="15"/>
        <v>0</v>
      </c>
      <c r="H106" s="4">
        <f t="shared" si="15"/>
        <v>0</v>
      </c>
      <c r="I106" s="4">
        <f t="shared" si="15"/>
        <v>0</v>
      </c>
      <c r="J106" s="4">
        <f t="shared" si="15"/>
        <v>0</v>
      </c>
      <c r="K106" s="4">
        <f t="shared" si="15"/>
        <v>0</v>
      </c>
      <c r="L106" s="4">
        <f t="shared" si="15"/>
        <v>0</v>
      </c>
      <c r="M106" s="4">
        <f t="shared" si="15"/>
        <v>0</v>
      </c>
      <c r="N106" s="4">
        <f t="shared" si="15"/>
        <v>0</v>
      </c>
      <c r="O106" s="4">
        <f t="shared" si="15"/>
        <v>0</v>
      </c>
      <c r="P106" s="4">
        <f t="shared" si="15"/>
        <v>0</v>
      </c>
      <c r="Q106" s="4">
        <f t="shared" si="15"/>
        <v>0</v>
      </c>
      <c r="R106" s="4">
        <f t="shared" si="15"/>
        <v>0</v>
      </c>
      <c r="S106" s="4">
        <f t="shared" si="15"/>
        <v>0</v>
      </c>
      <c r="T106" s="4">
        <f t="shared" si="15"/>
        <v>0</v>
      </c>
      <c r="U106" s="4">
        <f t="shared" si="15"/>
        <v>0</v>
      </c>
      <c r="V106" s="4">
        <f t="shared" si="15"/>
        <v>0</v>
      </c>
      <c r="W106" s="4">
        <f t="shared" si="15"/>
        <v>0</v>
      </c>
      <c r="X106" s="4">
        <f t="shared" si="15"/>
        <v>0</v>
      </c>
      <c r="Y106" s="4">
        <f t="shared" si="15"/>
        <v>0</v>
      </c>
      <c r="Z106" s="4">
        <f t="shared" si="15"/>
        <v>0</v>
      </c>
    </row>
    <row r="107" spans="2:26">
      <c r="B107" s="1">
        <f t="shared" si="4"/>
        <v>30</v>
      </c>
      <c r="C107" s="1"/>
      <c r="D107" s="4">
        <f t="shared" ref="D107:Z107" si="16">ROUND(D29+D$16*1.5,2)</f>
        <v>0</v>
      </c>
      <c r="E107" s="4">
        <f t="shared" si="16"/>
        <v>0</v>
      </c>
      <c r="F107" s="4">
        <f t="shared" si="16"/>
        <v>0</v>
      </c>
      <c r="G107" s="4">
        <f t="shared" si="16"/>
        <v>0</v>
      </c>
      <c r="H107" s="4">
        <f t="shared" si="16"/>
        <v>0</v>
      </c>
      <c r="I107" s="4">
        <f t="shared" si="16"/>
        <v>0</v>
      </c>
      <c r="J107" s="4">
        <f t="shared" si="16"/>
        <v>0</v>
      </c>
      <c r="K107" s="4">
        <f t="shared" si="16"/>
        <v>0</v>
      </c>
      <c r="L107" s="4">
        <f t="shared" si="16"/>
        <v>0</v>
      </c>
      <c r="M107" s="4">
        <f t="shared" si="16"/>
        <v>0</v>
      </c>
      <c r="N107" s="4">
        <f t="shared" si="16"/>
        <v>0</v>
      </c>
      <c r="O107" s="4">
        <f t="shared" si="16"/>
        <v>0</v>
      </c>
      <c r="P107" s="4">
        <f t="shared" si="16"/>
        <v>0</v>
      </c>
      <c r="Q107" s="4">
        <f t="shared" si="16"/>
        <v>0</v>
      </c>
      <c r="R107" s="4">
        <f t="shared" si="16"/>
        <v>0</v>
      </c>
      <c r="S107" s="4">
        <f t="shared" si="16"/>
        <v>0</v>
      </c>
      <c r="T107" s="4">
        <f t="shared" si="16"/>
        <v>0</v>
      </c>
      <c r="U107" s="4">
        <f t="shared" si="16"/>
        <v>0</v>
      </c>
      <c r="V107" s="4">
        <f t="shared" si="16"/>
        <v>0</v>
      </c>
      <c r="W107" s="4">
        <f t="shared" si="16"/>
        <v>0</v>
      </c>
      <c r="X107" s="4">
        <f t="shared" si="16"/>
        <v>0</v>
      </c>
      <c r="Y107" s="4">
        <f t="shared" si="16"/>
        <v>0</v>
      </c>
      <c r="Z107" s="4">
        <f t="shared" si="16"/>
        <v>0</v>
      </c>
    </row>
    <row r="108" spans="2:26">
      <c r="B108" s="1">
        <f t="shared" si="4"/>
        <v>31</v>
      </c>
      <c r="C108" s="1"/>
      <c r="D108" s="4">
        <f t="shared" ref="D108:Z108" si="17">ROUND(D30+D$16*1.5,2)</f>
        <v>0</v>
      </c>
      <c r="E108" s="4">
        <f t="shared" si="17"/>
        <v>0</v>
      </c>
      <c r="F108" s="4">
        <f t="shared" si="17"/>
        <v>0</v>
      </c>
      <c r="G108" s="4">
        <f t="shared" si="17"/>
        <v>0</v>
      </c>
      <c r="H108" s="4">
        <f t="shared" si="17"/>
        <v>0</v>
      </c>
      <c r="I108" s="4">
        <f t="shared" si="17"/>
        <v>0</v>
      </c>
      <c r="J108" s="4">
        <f t="shared" si="17"/>
        <v>0</v>
      </c>
      <c r="K108" s="4">
        <f t="shared" si="17"/>
        <v>0</v>
      </c>
      <c r="L108" s="4">
        <f t="shared" si="17"/>
        <v>0</v>
      </c>
      <c r="M108" s="4">
        <f t="shared" si="17"/>
        <v>0</v>
      </c>
      <c r="N108" s="4">
        <f t="shared" si="17"/>
        <v>0</v>
      </c>
      <c r="O108" s="4">
        <f t="shared" si="17"/>
        <v>0</v>
      </c>
      <c r="P108" s="4">
        <f t="shared" si="17"/>
        <v>0</v>
      </c>
      <c r="Q108" s="4">
        <f t="shared" si="17"/>
        <v>0</v>
      </c>
      <c r="R108" s="4">
        <f t="shared" si="17"/>
        <v>0</v>
      </c>
      <c r="S108" s="4">
        <f t="shared" si="17"/>
        <v>0</v>
      </c>
      <c r="T108" s="4">
        <f t="shared" si="17"/>
        <v>0</v>
      </c>
      <c r="U108" s="4">
        <f t="shared" si="17"/>
        <v>0</v>
      </c>
      <c r="V108" s="4">
        <f t="shared" si="17"/>
        <v>0</v>
      </c>
      <c r="W108" s="4">
        <f t="shared" si="17"/>
        <v>0</v>
      </c>
      <c r="X108" s="4">
        <f t="shared" si="17"/>
        <v>0</v>
      </c>
      <c r="Y108" s="4">
        <f t="shared" si="17"/>
        <v>0</v>
      </c>
      <c r="Z108" s="4">
        <f t="shared" si="17"/>
        <v>0</v>
      </c>
    </row>
    <row r="109" spans="2:26">
      <c r="B109" s="1">
        <f t="shared" si="4"/>
        <v>32</v>
      </c>
      <c r="C109" s="1"/>
      <c r="D109" s="4">
        <f t="shared" ref="D109:Z109" si="18">ROUND(D31+D$16*1.5,2)</f>
        <v>0</v>
      </c>
      <c r="E109" s="4">
        <f t="shared" si="18"/>
        <v>0</v>
      </c>
      <c r="F109" s="4">
        <f t="shared" si="18"/>
        <v>0</v>
      </c>
      <c r="G109" s="4">
        <f t="shared" si="18"/>
        <v>0</v>
      </c>
      <c r="H109" s="4">
        <f t="shared" si="18"/>
        <v>0</v>
      </c>
      <c r="I109" s="4">
        <f t="shared" si="18"/>
        <v>0</v>
      </c>
      <c r="J109" s="4">
        <f t="shared" si="18"/>
        <v>0</v>
      </c>
      <c r="K109" s="4">
        <f t="shared" si="18"/>
        <v>0</v>
      </c>
      <c r="L109" s="4">
        <f t="shared" si="18"/>
        <v>0</v>
      </c>
      <c r="M109" s="4">
        <f t="shared" si="18"/>
        <v>0</v>
      </c>
      <c r="N109" s="4">
        <f t="shared" si="18"/>
        <v>0</v>
      </c>
      <c r="O109" s="4">
        <f t="shared" si="18"/>
        <v>0</v>
      </c>
      <c r="P109" s="4">
        <f t="shared" si="18"/>
        <v>0</v>
      </c>
      <c r="Q109" s="4">
        <f t="shared" si="18"/>
        <v>0</v>
      </c>
      <c r="R109" s="4">
        <f t="shared" si="18"/>
        <v>0</v>
      </c>
      <c r="S109" s="4">
        <f t="shared" si="18"/>
        <v>0</v>
      </c>
      <c r="T109" s="4">
        <f t="shared" si="18"/>
        <v>0</v>
      </c>
      <c r="U109" s="4">
        <f t="shared" si="18"/>
        <v>0</v>
      </c>
      <c r="V109" s="4">
        <f t="shared" si="18"/>
        <v>0</v>
      </c>
      <c r="W109" s="4">
        <f t="shared" si="18"/>
        <v>0</v>
      </c>
      <c r="X109" s="4">
        <f t="shared" si="18"/>
        <v>0</v>
      </c>
      <c r="Y109" s="4">
        <f t="shared" si="18"/>
        <v>0</v>
      </c>
      <c r="Z109" s="4">
        <f t="shared" si="18"/>
        <v>0</v>
      </c>
    </row>
    <row r="110" spans="2:26">
      <c r="B110" s="1">
        <f t="shared" si="4"/>
        <v>33</v>
      </c>
      <c r="C110" s="1"/>
      <c r="D110" s="4">
        <f t="shared" ref="D110:Z110" si="19">ROUND(D32+D$16*1.5,2)</f>
        <v>0</v>
      </c>
      <c r="E110" s="4">
        <f t="shared" si="19"/>
        <v>0</v>
      </c>
      <c r="F110" s="4">
        <f t="shared" si="19"/>
        <v>0</v>
      </c>
      <c r="G110" s="4">
        <f t="shared" si="19"/>
        <v>0</v>
      </c>
      <c r="H110" s="4">
        <f t="shared" si="19"/>
        <v>0</v>
      </c>
      <c r="I110" s="4">
        <f t="shared" si="19"/>
        <v>0</v>
      </c>
      <c r="J110" s="4">
        <f t="shared" si="19"/>
        <v>0</v>
      </c>
      <c r="K110" s="4">
        <f t="shared" si="19"/>
        <v>0</v>
      </c>
      <c r="L110" s="4">
        <f t="shared" si="19"/>
        <v>0</v>
      </c>
      <c r="M110" s="4">
        <f t="shared" si="19"/>
        <v>0</v>
      </c>
      <c r="N110" s="4">
        <f t="shared" si="19"/>
        <v>0</v>
      </c>
      <c r="O110" s="4">
        <f t="shared" si="19"/>
        <v>0</v>
      </c>
      <c r="P110" s="4">
        <f t="shared" si="19"/>
        <v>0</v>
      </c>
      <c r="Q110" s="4">
        <f t="shared" si="19"/>
        <v>0</v>
      </c>
      <c r="R110" s="4">
        <f t="shared" si="19"/>
        <v>0</v>
      </c>
      <c r="S110" s="4">
        <f t="shared" si="19"/>
        <v>0</v>
      </c>
      <c r="T110" s="4">
        <f t="shared" si="19"/>
        <v>0</v>
      </c>
      <c r="U110" s="4">
        <f t="shared" si="19"/>
        <v>0</v>
      </c>
      <c r="V110" s="4">
        <f t="shared" si="19"/>
        <v>0</v>
      </c>
      <c r="W110" s="4">
        <f t="shared" si="19"/>
        <v>0</v>
      </c>
      <c r="X110" s="4">
        <f t="shared" si="19"/>
        <v>0</v>
      </c>
      <c r="Y110" s="4">
        <f t="shared" si="19"/>
        <v>0</v>
      </c>
      <c r="Z110" s="4">
        <f t="shared" si="19"/>
        <v>0</v>
      </c>
    </row>
    <row r="111" spans="2:26">
      <c r="B111" s="1">
        <f t="shared" si="4"/>
        <v>34</v>
      </c>
      <c r="C111" s="1"/>
      <c r="D111" s="4">
        <f t="shared" ref="D111:Z111" si="20">ROUND(D33+D$16*1.5,2)</f>
        <v>0</v>
      </c>
      <c r="E111" s="4">
        <f t="shared" si="20"/>
        <v>0</v>
      </c>
      <c r="F111" s="4">
        <f t="shared" si="20"/>
        <v>0</v>
      </c>
      <c r="G111" s="4">
        <f t="shared" si="20"/>
        <v>0</v>
      </c>
      <c r="H111" s="4">
        <f t="shared" si="20"/>
        <v>0</v>
      </c>
      <c r="I111" s="4">
        <f t="shared" si="20"/>
        <v>0</v>
      </c>
      <c r="J111" s="4">
        <f t="shared" si="20"/>
        <v>0</v>
      </c>
      <c r="K111" s="4">
        <f t="shared" si="20"/>
        <v>0</v>
      </c>
      <c r="L111" s="4">
        <f t="shared" si="20"/>
        <v>0</v>
      </c>
      <c r="M111" s="4">
        <f t="shared" si="20"/>
        <v>0</v>
      </c>
      <c r="N111" s="4">
        <f t="shared" si="20"/>
        <v>0</v>
      </c>
      <c r="O111" s="4">
        <f t="shared" si="20"/>
        <v>0</v>
      </c>
      <c r="P111" s="4">
        <f t="shared" si="20"/>
        <v>0</v>
      </c>
      <c r="Q111" s="4">
        <f t="shared" si="20"/>
        <v>0</v>
      </c>
      <c r="R111" s="4">
        <f t="shared" si="20"/>
        <v>0</v>
      </c>
      <c r="S111" s="4">
        <f t="shared" si="20"/>
        <v>0</v>
      </c>
      <c r="T111" s="4">
        <f t="shared" si="20"/>
        <v>0</v>
      </c>
      <c r="U111" s="4">
        <f t="shared" si="20"/>
        <v>0</v>
      </c>
      <c r="V111" s="4">
        <f t="shared" si="20"/>
        <v>0</v>
      </c>
      <c r="W111" s="4">
        <f t="shared" si="20"/>
        <v>0</v>
      </c>
      <c r="X111" s="4">
        <f t="shared" si="20"/>
        <v>0</v>
      </c>
      <c r="Y111" s="4">
        <f t="shared" si="20"/>
        <v>0</v>
      </c>
      <c r="Z111" s="4">
        <f t="shared" si="20"/>
        <v>0</v>
      </c>
    </row>
    <row r="112" spans="2:26">
      <c r="B112" s="1">
        <f t="shared" si="4"/>
        <v>35</v>
      </c>
      <c r="C112" s="1"/>
      <c r="D112" s="4">
        <f t="shared" ref="D112:Z112" si="21">ROUND(D34+D$16*1.5,2)</f>
        <v>0</v>
      </c>
      <c r="E112" s="4">
        <f t="shared" si="21"/>
        <v>0</v>
      </c>
      <c r="F112" s="4">
        <f t="shared" si="21"/>
        <v>0</v>
      </c>
      <c r="G112" s="4">
        <f t="shared" si="21"/>
        <v>0</v>
      </c>
      <c r="H112" s="4">
        <f t="shared" si="21"/>
        <v>0</v>
      </c>
      <c r="I112" s="4">
        <f t="shared" si="21"/>
        <v>0</v>
      </c>
      <c r="J112" s="4">
        <f t="shared" si="21"/>
        <v>0</v>
      </c>
      <c r="K112" s="4">
        <f t="shared" si="21"/>
        <v>0</v>
      </c>
      <c r="L112" s="4">
        <f t="shared" si="21"/>
        <v>0</v>
      </c>
      <c r="M112" s="4">
        <f t="shared" si="21"/>
        <v>0</v>
      </c>
      <c r="N112" s="4">
        <f t="shared" si="21"/>
        <v>0</v>
      </c>
      <c r="O112" s="4">
        <f t="shared" si="21"/>
        <v>0</v>
      </c>
      <c r="P112" s="4">
        <f t="shared" si="21"/>
        <v>0</v>
      </c>
      <c r="Q112" s="4">
        <f t="shared" si="21"/>
        <v>0</v>
      </c>
      <c r="R112" s="4">
        <f t="shared" si="21"/>
        <v>0</v>
      </c>
      <c r="S112" s="4">
        <f t="shared" si="21"/>
        <v>0</v>
      </c>
      <c r="T112" s="4">
        <f t="shared" si="21"/>
        <v>0</v>
      </c>
      <c r="U112" s="4">
        <f t="shared" si="21"/>
        <v>0</v>
      </c>
      <c r="V112" s="4">
        <f t="shared" si="21"/>
        <v>0</v>
      </c>
      <c r="W112" s="4">
        <f t="shared" si="21"/>
        <v>0</v>
      </c>
      <c r="X112" s="4">
        <f t="shared" si="21"/>
        <v>0</v>
      </c>
      <c r="Y112" s="4">
        <f t="shared" si="21"/>
        <v>0</v>
      </c>
      <c r="Z112" s="4">
        <f t="shared" si="21"/>
        <v>0</v>
      </c>
    </row>
    <row r="113" spans="2:26">
      <c r="B113" s="1">
        <f t="shared" si="4"/>
        <v>36</v>
      </c>
      <c r="C113" s="1"/>
      <c r="D113" s="4">
        <f t="shared" ref="D113:Z113" si="22">ROUND(D35+D$16*1.5,2)</f>
        <v>0</v>
      </c>
      <c r="E113" s="4">
        <f t="shared" si="22"/>
        <v>0</v>
      </c>
      <c r="F113" s="4">
        <f t="shared" si="22"/>
        <v>0</v>
      </c>
      <c r="G113" s="4">
        <f t="shared" si="22"/>
        <v>0</v>
      </c>
      <c r="H113" s="4">
        <f t="shared" si="22"/>
        <v>0</v>
      </c>
      <c r="I113" s="4">
        <f t="shared" si="22"/>
        <v>0</v>
      </c>
      <c r="J113" s="4">
        <f t="shared" si="22"/>
        <v>0</v>
      </c>
      <c r="K113" s="4">
        <f t="shared" si="22"/>
        <v>0</v>
      </c>
      <c r="L113" s="4">
        <f t="shared" si="22"/>
        <v>0</v>
      </c>
      <c r="M113" s="4">
        <f t="shared" si="22"/>
        <v>0</v>
      </c>
      <c r="N113" s="4">
        <f t="shared" si="22"/>
        <v>0</v>
      </c>
      <c r="O113" s="4">
        <f t="shared" si="22"/>
        <v>0</v>
      </c>
      <c r="P113" s="4">
        <f t="shared" si="22"/>
        <v>0</v>
      </c>
      <c r="Q113" s="4">
        <f t="shared" si="22"/>
        <v>0</v>
      </c>
      <c r="R113" s="4">
        <f t="shared" si="22"/>
        <v>0</v>
      </c>
      <c r="S113" s="4">
        <f t="shared" si="22"/>
        <v>0</v>
      </c>
      <c r="T113" s="4">
        <f t="shared" si="22"/>
        <v>0</v>
      </c>
      <c r="U113" s="4">
        <f t="shared" si="22"/>
        <v>0</v>
      </c>
      <c r="V113" s="4">
        <f t="shared" si="22"/>
        <v>0</v>
      </c>
      <c r="W113" s="4">
        <f t="shared" si="22"/>
        <v>0</v>
      </c>
      <c r="X113" s="4">
        <f t="shared" si="22"/>
        <v>0</v>
      </c>
      <c r="Y113" s="4">
        <f t="shared" si="22"/>
        <v>0</v>
      </c>
      <c r="Z113" s="4">
        <f t="shared" si="22"/>
        <v>0</v>
      </c>
    </row>
    <row r="114" spans="2:26">
      <c r="B114" s="1">
        <f t="shared" si="4"/>
        <v>37</v>
      </c>
      <c r="C114" s="1"/>
      <c r="D114" s="4">
        <f t="shared" ref="D114:Z114" si="23">ROUND(D36+D$16*1.5,2)</f>
        <v>0</v>
      </c>
      <c r="E114" s="4">
        <f t="shared" si="23"/>
        <v>0</v>
      </c>
      <c r="F114" s="4">
        <f t="shared" si="23"/>
        <v>0</v>
      </c>
      <c r="G114" s="4">
        <f t="shared" si="23"/>
        <v>0</v>
      </c>
      <c r="H114" s="4">
        <f t="shared" si="23"/>
        <v>0</v>
      </c>
      <c r="I114" s="4">
        <f t="shared" si="23"/>
        <v>0</v>
      </c>
      <c r="J114" s="4">
        <f t="shared" si="23"/>
        <v>0</v>
      </c>
      <c r="K114" s="4">
        <f t="shared" si="23"/>
        <v>0</v>
      </c>
      <c r="L114" s="4">
        <f t="shared" si="23"/>
        <v>0</v>
      </c>
      <c r="M114" s="4">
        <f t="shared" si="23"/>
        <v>0</v>
      </c>
      <c r="N114" s="4">
        <f t="shared" si="23"/>
        <v>0</v>
      </c>
      <c r="O114" s="4">
        <f t="shared" si="23"/>
        <v>0</v>
      </c>
      <c r="P114" s="4">
        <f t="shared" si="23"/>
        <v>0</v>
      </c>
      <c r="Q114" s="4">
        <f t="shared" si="23"/>
        <v>0</v>
      </c>
      <c r="R114" s="4">
        <f t="shared" si="23"/>
        <v>0</v>
      </c>
      <c r="S114" s="4">
        <f t="shared" si="23"/>
        <v>0</v>
      </c>
      <c r="T114" s="4">
        <f t="shared" si="23"/>
        <v>0</v>
      </c>
      <c r="U114" s="4">
        <f t="shared" si="23"/>
        <v>0</v>
      </c>
      <c r="V114" s="4">
        <f t="shared" si="23"/>
        <v>0</v>
      </c>
      <c r="W114" s="4">
        <f t="shared" si="23"/>
        <v>0</v>
      </c>
      <c r="X114" s="4">
        <f t="shared" si="23"/>
        <v>0</v>
      </c>
      <c r="Y114" s="4">
        <f t="shared" si="23"/>
        <v>0</v>
      </c>
      <c r="Z114" s="4">
        <f t="shared" si="23"/>
        <v>0</v>
      </c>
    </row>
    <row r="115" spans="2:26">
      <c r="B115" s="1">
        <f t="shared" si="4"/>
        <v>38</v>
      </c>
      <c r="C115" s="1"/>
      <c r="D115" s="4">
        <f t="shared" ref="D115:Z115" si="24">ROUND(D37+D$16*1.5,2)</f>
        <v>0</v>
      </c>
      <c r="E115" s="4">
        <f t="shared" si="24"/>
        <v>0</v>
      </c>
      <c r="F115" s="4">
        <f t="shared" si="24"/>
        <v>0</v>
      </c>
      <c r="G115" s="4">
        <f t="shared" si="24"/>
        <v>0</v>
      </c>
      <c r="H115" s="4">
        <f t="shared" si="24"/>
        <v>0</v>
      </c>
      <c r="I115" s="4">
        <f t="shared" si="24"/>
        <v>0</v>
      </c>
      <c r="J115" s="4">
        <f t="shared" si="24"/>
        <v>0</v>
      </c>
      <c r="K115" s="4">
        <f t="shared" si="24"/>
        <v>0</v>
      </c>
      <c r="L115" s="4">
        <f t="shared" si="24"/>
        <v>0</v>
      </c>
      <c r="M115" s="4">
        <f t="shared" si="24"/>
        <v>0</v>
      </c>
      <c r="N115" s="4">
        <f t="shared" si="24"/>
        <v>0</v>
      </c>
      <c r="O115" s="4">
        <f t="shared" si="24"/>
        <v>0</v>
      </c>
      <c r="P115" s="4">
        <f t="shared" si="24"/>
        <v>0</v>
      </c>
      <c r="Q115" s="4">
        <f t="shared" si="24"/>
        <v>0</v>
      </c>
      <c r="R115" s="4">
        <f t="shared" si="24"/>
        <v>0</v>
      </c>
      <c r="S115" s="4">
        <f t="shared" si="24"/>
        <v>0</v>
      </c>
      <c r="T115" s="4">
        <f t="shared" si="24"/>
        <v>0</v>
      </c>
      <c r="U115" s="4">
        <f t="shared" si="24"/>
        <v>0</v>
      </c>
      <c r="V115" s="4">
        <f t="shared" si="24"/>
        <v>0</v>
      </c>
      <c r="W115" s="4">
        <f t="shared" si="24"/>
        <v>0</v>
      </c>
      <c r="X115" s="4">
        <f t="shared" si="24"/>
        <v>0</v>
      </c>
      <c r="Y115" s="4">
        <f t="shared" si="24"/>
        <v>0</v>
      </c>
      <c r="Z115" s="4">
        <f t="shared" si="24"/>
        <v>0</v>
      </c>
    </row>
    <row r="116" spans="2:26">
      <c r="B116" s="1">
        <f t="shared" si="4"/>
        <v>39</v>
      </c>
      <c r="C116" s="1"/>
      <c r="D116" s="4">
        <f t="shared" ref="D116:Z116" si="25">ROUND(D38+D$16*1.5,2)</f>
        <v>0</v>
      </c>
      <c r="E116" s="4">
        <f t="shared" si="25"/>
        <v>0</v>
      </c>
      <c r="F116" s="4">
        <f t="shared" si="25"/>
        <v>0</v>
      </c>
      <c r="G116" s="4">
        <f t="shared" si="25"/>
        <v>0</v>
      </c>
      <c r="H116" s="4">
        <f t="shared" si="25"/>
        <v>0</v>
      </c>
      <c r="I116" s="4">
        <f t="shared" si="25"/>
        <v>0</v>
      </c>
      <c r="J116" s="4">
        <f t="shared" si="25"/>
        <v>0</v>
      </c>
      <c r="K116" s="4">
        <f t="shared" si="25"/>
        <v>0</v>
      </c>
      <c r="L116" s="4">
        <f t="shared" si="25"/>
        <v>0</v>
      </c>
      <c r="M116" s="4">
        <f t="shared" si="25"/>
        <v>0</v>
      </c>
      <c r="N116" s="4">
        <f t="shared" si="25"/>
        <v>0</v>
      </c>
      <c r="O116" s="4">
        <f t="shared" si="25"/>
        <v>0</v>
      </c>
      <c r="P116" s="4">
        <f t="shared" si="25"/>
        <v>0</v>
      </c>
      <c r="Q116" s="4">
        <f t="shared" si="25"/>
        <v>0</v>
      </c>
      <c r="R116" s="4">
        <f t="shared" si="25"/>
        <v>0</v>
      </c>
      <c r="S116" s="4">
        <f t="shared" si="25"/>
        <v>0</v>
      </c>
      <c r="T116" s="4">
        <f t="shared" si="25"/>
        <v>0</v>
      </c>
      <c r="U116" s="4">
        <f t="shared" si="25"/>
        <v>0</v>
      </c>
      <c r="V116" s="4">
        <f t="shared" si="25"/>
        <v>0</v>
      </c>
      <c r="W116" s="4">
        <f t="shared" si="25"/>
        <v>0</v>
      </c>
      <c r="X116" s="4">
        <f t="shared" si="25"/>
        <v>0</v>
      </c>
      <c r="Y116" s="4">
        <f t="shared" si="25"/>
        <v>0</v>
      </c>
      <c r="Z116" s="4">
        <f t="shared" si="25"/>
        <v>0</v>
      </c>
    </row>
    <row r="117" spans="2:26">
      <c r="B117" s="1">
        <f t="shared" si="4"/>
        <v>40</v>
      </c>
      <c r="C117" s="1"/>
      <c r="D117" s="4">
        <f t="shared" ref="D117:Z117" si="26">ROUND(D39+D$16*1.5,2)</f>
        <v>0</v>
      </c>
      <c r="E117" s="4">
        <f t="shared" si="26"/>
        <v>0</v>
      </c>
      <c r="F117" s="4">
        <f t="shared" si="26"/>
        <v>0</v>
      </c>
      <c r="G117" s="4">
        <f t="shared" si="26"/>
        <v>0</v>
      </c>
      <c r="H117" s="4">
        <f t="shared" si="26"/>
        <v>0</v>
      </c>
      <c r="I117" s="4">
        <f t="shared" si="26"/>
        <v>0</v>
      </c>
      <c r="J117" s="4">
        <f t="shared" si="26"/>
        <v>0</v>
      </c>
      <c r="K117" s="4">
        <f t="shared" si="26"/>
        <v>0</v>
      </c>
      <c r="L117" s="4">
        <f t="shared" si="26"/>
        <v>0</v>
      </c>
      <c r="M117" s="4">
        <f t="shared" si="26"/>
        <v>0</v>
      </c>
      <c r="N117" s="4">
        <f t="shared" si="26"/>
        <v>0</v>
      </c>
      <c r="O117" s="4">
        <f t="shared" si="26"/>
        <v>0</v>
      </c>
      <c r="P117" s="4">
        <f t="shared" si="26"/>
        <v>0</v>
      </c>
      <c r="Q117" s="4">
        <f t="shared" si="26"/>
        <v>0</v>
      </c>
      <c r="R117" s="4">
        <f t="shared" si="26"/>
        <v>0</v>
      </c>
      <c r="S117" s="4">
        <f t="shared" si="26"/>
        <v>0</v>
      </c>
      <c r="T117" s="4">
        <f t="shared" si="26"/>
        <v>0</v>
      </c>
      <c r="U117" s="4">
        <f t="shared" si="26"/>
        <v>0</v>
      </c>
      <c r="V117" s="4">
        <f t="shared" si="26"/>
        <v>0</v>
      </c>
      <c r="W117" s="4">
        <f t="shared" si="26"/>
        <v>0</v>
      </c>
      <c r="X117" s="4">
        <f t="shared" si="26"/>
        <v>0</v>
      </c>
      <c r="Y117" s="4">
        <f t="shared" si="26"/>
        <v>0</v>
      </c>
      <c r="Z117" s="4">
        <f t="shared" si="26"/>
        <v>0</v>
      </c>
    </row>
    <row r="118" spans="2:26">
      <c r="B118" s="1">
        <f t="shared" si="4"/>
        <v>41</v>
      </c>
      <c r="C118" s="1"/>
      <c r="D118" s="4">
        <f t="shared" ref="D118:Z118" si="27">ROUND(D40+D$16*1.5,2)</f>
        <v>0</v>
      </c>
      <c r="E118" s="4">
        <f t="shared" si="27"/>
        <v>0</v>
      </c>
      <c r="F118" s="4">
        <f t="shared" si="27"/>
        <v>0</v>
      </c>
      <c r="G118" s="4">
        <f t="shared" si="27"/>
        <v>0</v>
      </c>
      <c r="H118" s="4">
        <f t="shared" si="27"/>
        <v>0</v>
      </c>
      <c r="I118" s="4">
        <f t="shared" si="27"/>
        <v>0</v>
      </c>
      <c r="J118" s="4">
        <f t="shared" si="27"/>
        <v>0</v>
      </c>
      <c r="K118" s="4">
        <f t="shared" si="27"/>
        <v>0</v>
      </c>
      <c r="L118" s="4">
        <f t="shared" si="27"/>
        <v>0</v>
      </c>
      <c r="M118" s="4">
        <f t="shared" si="27"/>
        <v>0</v>
      </c>
      <c r="N118" s="4">
        <f t="shared" si="27"/>
        <v>0</v>
      </c>
      <c r="O118" s="4">
        <f t="shared" si="27"/>
        <v>0</v>
      </c>
      <c r="P118" s="4">
        <f t="shared" si="27"/>
        <v>0</v>
      </c>
      <c r="Q118" s="4">
        <f t="shared" si="27"/>
        <v>0</v>
      </c>
      <c r="R118" s="4">
        <f t="shared" si="27"/>
        <v>0</v>
      </c>
      <c r="S118" s="4">
        <f t="shared" si="27"/>
        <v>0</v>
      </c>
      <c r="T118" s="4">
        <f t="shared" si="27"/>
        <v>0</v>
      </c>
      <c r="U118" s="4">
        <f t="shared" si="27"/>
        <v>0</v>
      </c>
      <c r="V118" s="4">
        <f t="shared" si="27"/>
        <v>0</v>
      </c>
      <c r="W118" s="4">
        <f t="shared" si="27"/>
        <v>0</v>
      </c>
      <c r="X118" s="4">
        <f t="shared" si="27"/>
        <v>0</v>
      </c>
      <c r="Y118" s="4">
        <f t="shared" si="27"/>
        <v>0</v>
      </c>
      <c r="Z118" s="4">
        <f t="shared" si="27"/>
        <v>0</v>
      </c>
    </row>
    <row r="119" spans="2:26">
      <c r="B119" s="1">
        <f t="shared" si="4"/>
        <v>42</v>
      </c>
      <c r="C119" s="1"/>
      <c r="D119" s="4">
        <f t="shared" ref="D119:Z119" si="28">ROUND(D41+D$16*1.5,2)</f>
        <v>0</v>
      </c>
      <c r="E119" s="4">
        <f t="shared" si="28"/>
        <v>0</v>
      </c>
      <c r="F119" s="4">
        <f t="shared" si="28"/>
        <v>0</v>
      </c>
      <c r="G119" s="4">
        <f t="shared" si="28"/>
        <v>0</v>
      </c>
      <c r="H119" s="4">
        <f t="shared" si="28"/>
        <v>0</v>
      </c>
      <c r="I119" s="4">
        <f t="shared" si="28"/>
        <v>0</v>
      </c>
      <c r="J119" s="4">
        <f t="shared" si="28"/>
        <v>0</v>
      </c>
      <c r="K119" s="4">
        <f t="shared" si="28"/>
        <v>0</v>
      </c>
      <c r="L119" s="4">
        <f t="shared" si="28"/>
        <v>0</v>
      </c>
      <c r="M119" s="4">
        <f t="shared" si="28"/>
        <v>0</v>
      </c>
      <c r="N119" s="4">
        <f t="shared" si="28"/>
        <v>0</v>
      </c>
      <c r="O119" s="4">
        <f t="shared" si="28"/>
        <v>0</v>
      </c>
      <c r="P119" s="4">
        <f t="shared" si="28"/>
        <v>0</v>
      </c>
      <c r="Q119" s="4">
        <f t="shared" si="28"/>
        <v>0</v>
      </c>
      <c r="R119" s="4">
        <f t="shared" si="28"/>
        <v>0</v>
      </c>
      <c r="S119" s="4">
        <f t="shared" si="28"/>
        <v>0</v>
      </c>
      <c r="T119" s="4">
        <f t="shared" si="28"/>
        <v>0</v>
      </c>
      <c r="U119" s="4">
        <f t="shared" si="28"/>
        <v>0</v>
      </c>
      <c r="V119" s="4">
        <f t="shared" si="28"/>
        <v>0</v>
      </c>
      <c r="W119" s="4">
        <f t="shared" si="28"/>
        <v>0</v>
      </c>
      <c r="X119" s="4">
        <f t="shared" si="28"/>
        <v>0</v>
      </c>
      <c r="Y119" s="4">
        <f t="shared" si="28"/>
        <v>0</v>
      </c>
      <c r="Z119" s="4">
        <f t="shared" si="28"/>
        <v>0</v>
      </c>
    </row>
    <row r="120" spans="2:26">
      <c r="B120" s="1">
        <f t="shared" si="4"/>
        <v>43</v>
      </c>
      <c r="C120" s="1"/>
      <c r="D120" s="4">
        <f t="shared" ref="D120:Z120" si="29">ROUND(D42+D$16*1.5,2)</f>
        <v>0</v>
      </c>
      <c r="E120" s="4">
        <f t="shared" si="29"/>
        <v>0</v>
      </c>
      <c r="F120" s="4">
        <f t="shared" si="29"/>
        <v>0</v>
      </c>
      <c r="G120" s="4">
        <f t="shared" si="29"/>
        <v>0</v>
      </c>
      <c r="H120" s="4">
        <f t="shared" si="29"/>
        <v>0</v>
      </c>
      <c r="I120" s="4">
        <f t="shared" si="29"/>
        <v>0</v>
      </c>
      <c r="J120" s="4">
        <f t="shared" si="29"/>
        <v>0</v>
      </c>
      <c r="K120" s="4">
        <f t="shared" si="29"/>
        <v>0</v>
      </c>
      <c r="L120" s="4">
        <f t="shared" si="29"/>
        <v>0</v>
      </c>
      <c r="M120" s="4">
        <f t="shared" si="29"/>
        <v>0</v>
      </c>
      <c r="N120" s="4">
        <f t="shared" si="29"/>
        <v>0</v>
      </c>
      <c r="O120" s="4">
        <f t="shared" si="29"/>
        <v>0</v>
      </c>
      <c r="P120" s="4">
        <f t="shared" si="29"/>
        <v>0</v>
      </c>
      <c r="Q120" s="4">
        <f t="shared" si="29"/>
        <v>0</v>
      </c>
      <c r="R120" s="4">
        <f t="shared" si="29"/>
        <v>0</v>
      </c>
      <c r="S120" s="4">
        <f t="shared" si="29"/>
        <v>0</v>
      </c>
      <c r="T120" s="4">
        <f t="shared" si="29"/>
        <v>0</v>
      </c>
      <c r="U120" s="4">
        <f t="shared" si="29"/>
        <v>0</v>
      </c>
      <c r="V120" s="4">
        <f t="shared" si="29"/>
        <v>0</v>
      </c>
      <c r="W120" s="4">
        <f t="shared" si="29"/>
        <v>0</v>
      </c>
      <c r="X120" s="4">
        <f t="shared" si="29"/>
        <v>0</v>
      </c>
      <c r="Y120" s="4">
        <f t="shared" si="29"/>
        <v>0</v>
      </c>
      <c r="Z120" s="4">
        <f t="shared" si="29"/>
        <v>0</v>
      </c>
    </row>
    <row r="121" spans="2:26">
      <c r="B121" s="1">
        <f t="shared" si="4"/>
        <v>44</v>
      </c>
      <c r="C121" s="1"/>
      <c r="D121" s="4">
        <f t="shared" ref="D121:Z121" si="30">ROUND(D43+D$16*1.5,2)</f>
        <v>0</v>
      </c>
      <c r="E121" s="4">
        <f t="shared" si="30"/>
        <v>0</v>
      </c>
      <c r="F121" s="4">
        <f t="shared" si="30"/>
        <v>0</v>
      </c>
      <c r="G121" s="4">
        <f t="shared" si="30"/>
        <v>0</v>
      </c>
      <c r="H121" s="4">
        <f t="shared" si="30"/>
        <v>0</v>
      </c>
      <c r="I121" s="4">
        <f t="shared" si="30"/>
        <v>0</v>
      </c>
      <c r="J121" s="4">
        <f t="shared" si="30"/>
        <v>0</v>
      </c>
      <c r="K121" s="4">
        <f t="shared" si="30"/>
        <v>0</v>
      </c>
      <c r="L121" s="4">
        <f t="shared" si="30"/>
        <v>0</v>
      </c>
      <c r="M121" s="4">
        <f t="shared" si="30"/>
        <v>0</v>
      </c>
      <c r="N121" s="4">
        <f t="shared" si="30"/>
        <v>0</v>
      </c>
      <c r="O121" s="4">
        <f t="shared" si="30"/>
        <v>0</v>
      </c>
      <c r="P121" s="4">
        <f t="shared" si="30"/>
        <v>0</v>
      </c>
      <c r="Q121" s="4">
        <f t="shared" si="30"/>
        <v>0</v>
      </c>
      <c r="R121" s="4">
        <f t="shared" si="30"/>
        <v>0</v>
      </c>
      <c r="S121" s="4">
        <f t="shared" si="30"/>
        <v>0</v>
      </c>
      <c r="T121" s="4">
        <f t="shared" si="30"/>
        <v>0</v>
      </c>
      <c r="U121" s="4">
        <f t="shared" si="30"/>
        <v>0</v>
      </c>
      <c r="V121" s="4">
        <f t="shared" si="30"/>
        <v>0</v>
      </c>
      <c r="W121" s="4">
        <f t="shared" si="30"/>
        <v>0</v>
      </c>
      <c r="X121" s="4">
        <f t="shared" si="30"/>
        <v>0</v>
      </c>
      <c r="Y121" s="4">
        <f t="shared" si="30"/>
        <v>0</v>
      </c>
      <c r="Z121" s="4">
        <f t="shared" si="30"/>
        <v>0</v>
      </c>
    </row>
    <row r="122" spans="2:26">
      <c r="B122" s="1">
        <f t="shared" si="4"/>
        <v>45</v>
      </c>
      <c r="C122" s="1"/>
      <c r="D122" s="4">
        <f t="shared" ref="D122:Z122" si="31">ROUND(D44+D$16*1.5,2)</f>
        <v>0</v>
      </c>
      <c r="E122" s="4">
        <f t="shared" si="31"/>
        <v>0</v>
      </c>
      <c r="F122" s="4">
        <f t="shared" si="31"/>
        <v>0</v>
      </c>
      <c r="G122" s="4">
        <f t="shared" si="31"/>
        <v>0</v>
      </c>
      <c r="H122" s="4">
        <f t="shared" si="31"/>
        <v>0</v>
      </c>
      <c r="I122" s="4">
        <f t="shared" si="31"/>
        <v>0</v>
      </c>
      <c r="J122" s="4">
        <f t="shared" si="31"/>
        <v>0</v>
      </c>
      <c r="K122" s="4">
        <f t="shared" si="31"/>
        <v>0</v>
      </c>
      <c r="L122" s="4">
        <f t="shared" si="31"/>
        <v>0</v>
      </c>
      <c r="M122" s="4">
        <f t="shared" si="31"/>
        <v>0</v>
      </c>
      <c r="N122" s="4">
        <f t="shared" si="31"/>
        <v>0</v>
      </c>
      <c r="O122" s="4">
        <f t="shared" si="31"/>
        <v>0</v>
      </c>
      <c r="P122" s="4">
        <f t="shared" si="31"/>
        <v>0</v>
      </c>
      <c r="Q122" s="4">
        <f t="shared" si="31"/>
        <v>0</v>
      </c>
      <c r="R122" s="4">
        <f t="shared" si="31"/>
        <v>0</v>
      </c>
      <c r="S122" s="4">
        <f t="shared" si="31"/>
        <v>0</v>
      </c>
      <c r="T122" s="4">
        <f t="shared" si="31"/>
        <v>0</v>
      </c>
      <c r="U122" s="4">
        <f t="shared" si="31"/>
        <v>0</v>
      </c>
      <c r="V122" s="4">
        <f t="shared" si="31"/>
        <v>0</v>
      </c>
      <c r="W122" s="4">
        <f t="shared" si="31"/>
        <v>0</v>
      </c>
      <c r="X122" s="4">
        <f t="shared" si="31"/>
        <v>0</v>
      </c>
      <c r="Y122" s="4">
        <f t="shared" si="31"/>
        <v>0</v>
      </c>
      <c r="Z122" s="4">
        <f t="shared" si="31"/>
        <v>0</v>
      </c>
    </row>
    <row r="123" spans="2:26">
      <c r="B123" s="1">
        <f t="shared" si="4"/>
        <v>46</v>
      </c>
      <c r="C123" s="1"/>
      <c r="D123" s="4">
        <f t="shared" ref="D123:Z123" si="32">ROUND(D45+D$16*1.5,2)</f>
        <v>0</v>
      </c>
      <c r="E123" s="4">
        <f t="shared" si="32"/>
        <v>0</v>
      </c>
      <c r="F123" s="4">
        <f t="shared" si="32"/>
        <v>0</v>
      </c>
      <c r="G123" s="4">
        <f t="shared" si="32"/>
        <v>0</v>
      </c>
      <c r="H123" s="4">
        <f t="shared" si="32"/>
        <v>0</v>
      </c>
      <c r="I123" s="4">
        <f t="shared" si="32"/>
        <v>0</v>
      </c>
      <c r="J123" s="4">
        <f t="shared" si="32"/>
        <v>0</v>
      </c>
      <c r="K123" s="4">
        <f t="shared" si="32"/>
        <v>0</v>
      </c>
      <c r="L123" s="4">
        <f t="shared" si="32"/>
        <v>0</v>
      </c>
      <c r="M123" s="4">
        <f t="shared" si="32"/>
        <v>0</v>
      </c>
      <c r="N123" s="4">
        <f t="shared" si="32"/>
        <v>0</v>
      </c>
      <c r="O123" s="4">
        <f t="shared" si="32"/>
        <v>0</v>
      </c>
      <c r="P123" s="4">
        <f t="shared" si="32"/>
        <v>0</v>
      </c>
      <c r="Q123" s="4">
        <f t="shared" si="32"/>
        <v>0</v>
      </c>
      <c r="R123" s="4">
        <f t="shared" si="32"/>
        <v>0</v>
      </c>
      <c r="S123" s="4">
        <f t="shared" si="32"/>
        <v>0</v>
      </c>
      <c r="T123" s="4">
        <f t="shared" si="32"/>
        <v>0</v>
      </c>
      <c r="U123" s="4">
        <f t="shared" si="32"/>
        <v>0</v>
      </c>
      <c r="V123" s="4">
        <f t="shared" si="32"/>
        <v>0</v>
      </c>
      <c r="W123" s="4">
        <f t="shared" si="32"/>
        <v>0</v>
      </c>
      <c r="X123" s="4">
        <f t="shared" si="32"/>
        <v>0</v>
      </c>
      <c r="Y123" s="4">
        <f t="shared" si="32"/>
        <v>0</v>
      </c>
      <c r="Z123" s="4">
        <f t="shared" si="32"/>
        <v>0</v>
      </c>
    </row>
    <row r="124" spans="2:26">
      <c r="B124" s="1">
        <f t="shared" si="4"/>
        <v>47</v>
      </c>
      <c r="C124" s="1"/>
      <c r="D124" s="4">
        <f t="shared" ref="D124:Z124" si="33">ROUND(D46+D$16*1.5,2)</f>
        <v>0</v>
      </c>
      <c r="E124" s="4">
        <f t="shared" si="33"/>
        <v>0</v>
      </c>
      <c r="F124" s="4">
        <f t="shared" si="33"/>
        <v>0</v>
      </c>
      <c r="G124" s="4">
        <f t="shared" si="33"/>
        <v>0</v>
      </c>
      <c r="H124" s="4">
        <f t="shared" si="33"/>
        <v>0</v>
      </c>
      <c r="I124" s="4">
        <f t="shared" si="33"/>
        <v>0</v>
      </c>
      <c r="J124" s="4">
        <f t="shared" si="33"/>
        <v>0</v>
      </c>
      <c r="K124" s="4">
        <f t="shared" si="33"/>
        <v>0</v>
      </c>
      <c r="L124" s="4">
        <f t="shared" si="33"/>
        <v>0</v>
      </c>
      <c r="M124" s="4">
        <f t="shared" si="33"/>
        <v>0</v>
      </c>
      <c r="N124" s="4">
        <f t="shared" si="33"/>
        <v>0</v>
      </c>
      <c r="O124" s="4">
        <f t="shared" si="33"/>
        <v>0</v>
      </c>
      <c r="P124" s="4">
        <f t="shared" si="33"/>
        <v>0</v>
      </c>
      <c r="Q124" s="4">
        <f t="shared" si="33"/>
        <v>0</v>
      </c>
      <c r="R124" s="4">
        <f t="shared" si="33"/>
        <v>0</v>
      </c>
      <c r="S124" s="4">
        <f t="shared" si="33"/>
        <v>0</v>
      </c>
      <c r="T124" s="4">
        <f t="shared" si="33"/>
        <v>0</v>
      </c>
      <c r="U124" s="4">
        <f t="shared" si="33"/>
        <v>0</v>
      </c>
      <c r="V124" s="4">
        <f t="shared" si="33"/>
        <v>0</v>
      </c>
      <c r="W124" s="4">
        <f t="shared" si="33"/>
        <v>0</v>
      </c>
      <c r="X124" s="4">
        <f t="shared" si="33"/>
        <v>0</v>
      </c>
      <c r="Y124" s="4">
        <f t="shared" si="33"/>
        <v>0</v>
      </c>
      <c r="Z124" s="4">
        <f t="shared" si="33"/>
        <v>0</v>
      </c>
    </row>
    <row r="125" spans="2:26">
      <c r="B125" s="1">
        <f t="shared" si="4"/>
        <v>48</v>
      </c>
      <c r="C125" s="1"/>
      <c r="D125" s="4">
        <f t="shared" ref="D125:Z125" si="34">ROUND(D47+D$16*1.5,2)</f>
        <v>0</v>
      </c>
      <c r="E125" s="4">
        <f t="shared" si="34"/>
        <v>0</v>
      </c>
      <c r="F125" s="4">
        <f t="shared" si="34"/>
        <v>0</v>
      </c>
      <c r="G125" s="4">
        <f t="shared" si="34"/>
        <v>0</v>
      </c>
      <c r="H125" s="4">
        <f t="shared" si="34"/>
        <v>0</v>
      </c>
      <c r="I125" s="4">
        <f t="shared" si="34"/>
        <v>0</v>
      </c>
      <c r="J125" s="4">
        <f t="shared" si="34"/>
        <v>0</v>
      </c>
      <c r="K125" s="4">
        <f t="shared" si="34"/>
        <v>0</v>
      </c>
      <c r="L125" s="4">
        <f t="shared" si="34"/>
        <v>0</v>
      </c>
      <c r="M125" s="4">
        <f t="shared" si="34"/>
        <v>0</v>
      </c>
      <c r="N125" s="4">
        <f t="shared" si="34"/>
        <v>0</v>
      </c>
      <c r="O125" s="4">
        <f t="shared" si="34"/>
        <v>0</v>
      </c>
      <c r="P125" s="4">
        <f t="shared" si="34"/>
        <v>0</v>
      </c>
      <c r="Q125" s="4">
        <f t="shared" si="34"/>
        <v>0</v>
      </c>
      <c r="R125" s="4">
        <f t="shared" si="34"/>
        <v>0</v>
      </c>
      <c r="S125" s="4">
        <f t="shared" si="34"/>
        <v>0</v>
      </c>
      <c r="T125" s="4">
        <f t="shared" si="34"/>
        <v>0</v>
      </c>
      <c r="U125" s="4">
        <f t="shared" si="34"/>
        <v>0</v>
      </c>
      <c r="V125" s="4">
        <f t="shared" si="34"/>
        <v>0</v>
      </c>
      <c r="W125" s="4">
        <f t="shared" si="34"/>
        <v>0</v>
      </c>
      <c r="X125" s="4">
        <f t="shared" si="34"/>
        <v>0</v>
      </c>
      <c r="Y125" s="4">
        <f t="shared" si="34"/>
        <v>0</v>
      </c>
      <c r="Z125" s="4">
        <f t="shared" si="34"/>
        <v>0</v>
      </c>
    </row>
    <row r="126" spans="2:26">
      <c r="B126" s="1">
        <f t="shared" si="4"/>
        <v>49</v>
      </c>
      <c r="C126" s="1"/>
      <c r="D126" s="4">
        <f t="shared" ref="D126:Z126" si="35">ROUND(D48+D$16*1.5,2)</f>
        <v>0</v>
      </c>
      <c r="E126" s="4">
        <f t="shared" si="35"/>
        <v>0</v>
      </c>
      <c r="F126" s="4">
        <f t="shared" si="35"/>
        <v>0</v>
      </c>
      <c r="G126" s="4">
        <f t="shared" si="35"/>
        <v>0</v>
      </c>
      <c r="H126" s="4">
        <f t="shared" si="35"/>
        <v>0</v>
      </c>
      <c r="I126" s="4">
        <f t="shared" si="35"/>
        <v>0</v>
      </c>
      <c r="J126" s="4">
        <f t="shared" si="35"/>
        <v>0</v>
      </c>
      <c r="K126" s="4">
        <f t="shared" si="35"/>
        <v>0</v>
      </c>
      <c r="L126" s="4">
        <f t="shared" si="35"/>
        <v>0</v>
      </c>
      <c r="M126" s="4">
        <f t="shared" si="35"/>
        <v>0</v>
      </c>
      <c r="N126" s="4">
        <f t="shared" si="35"/>
        <v>0</v>
      </c>
      <c r="O126" s="4">
        <f t="shared" si="35"/>
        <v>0</v>
      </c>
      <c r="P126" s="4">
        <f t="shared" si="35"/>
        <v>0</v>
      </c>
      <c r="Q126" s="4">
        <f t="shared" si="35"/>
        <v>0</v>
      </c>
      <c r="R126" s="4">
        <f t="shared" si="35"/>
        <v>0</v>
      </c>
      <c r="S126" s="4">
        <f t="shared" si="35"/>
        <v>0</v>
      </c>
      <c r="T126" s="4">
        <f t="shared" si="35"/>
        <v>0</v>
      </c>
      <c r="U126" s="4">
        <f t="shared" si="35"/>
        <v>0</v>
      </c>
      <c r="V126" s="4">
        <f t="shared" si="35"/>
        <v>0</v>
      </c>
      <c r="W126" s="4">
        <f t="shared" si="35"/>
        <v>0</v>
      </c>
      <c r="X126" s="4">
        <f t="shared" si="35"/>
        <v>0</v>
      </c>
      <c r="Y126" s="4">
        <f t="shared" si="35"/>
        <v>0</v>
      </c>
      <c r="Z126" s="4">
        <f t="shared" si="35"/>
        <v>0</v>
      </c>
    </row>
    <row r="127" spans="2:26">
      <c r="B127" s="1">
        <f t="shared" si="4"/>
        <v>50</v>
      </c>
      <c r="C127" s="1"/>
      <c r="D127" s="4">
        <f t="shared" ref="D127:Z127" si="36">ROUND(D49+D$16*1.5,2)</f>
        <v>0</v>
      </c>
      <c r="E127" s="4">
        <f t="shared" si="36"/>
        <v>0</v>
      </c>
      <c r="F127" s="4">
        <f t="shared" si="36"/>
        <v>0</v>
      </c>
      <c r="G127" s="4">
        <f t="shared" si="36"/>
        <v>0</v>
      </c>
      <c r="H127" s="4">
        <f t="shared" si="36"/>
        <v>0</v>
      </c>
      <c r="I127" s="4">
        <f t="shared" si="36"/>
        <v>0</v>
      </c>
      <c r="J127" s="4">
        <f t="shared" si="36"/>
        <v>0</v>
      </c>
      <c r="K127" s="4">
        <f t="shared" si="36"/>
        <v>0</v>
      </c>
      <c r="L127" s="4">
        <f t="shared" si="36"/>
        <v>0</v>
      </c>
      <c r="M127" s="4">
        <f t="shared" si="36"/>
        <v>0</v>
      </c>
      <c r="N127" s="4">
        <f t="shared" si="36"/>
        <v>0</v>
      </c>
      <c r="O127" s="4">
        <f t="shared" si="36"/>
        <v>0</v>
      </c>
      <c r="P127" s="4">
        <f t="shared" si="36"/>
        <v>0</v>
      </c>
      <c r="Q127" s="4">
        <f t="shared" si="36"/>
        <v>0</v>
      </c>
      <c r="R127" s="4">
        <f t="shared" si="36"/>
        <v>0</v>
      </c>
      <c r="S127" s="4">
        <f t="shared" si="36"/>
        <v>0</v>
      </c>
      <c r="T127" s="4">
        <f t="shared" si="36"/>
        <v>0</v>
      </c>
      <c r="U127" s="4">
        <f t="shared" si="36"/>
        <v>0</v>
      </c>
      <c r="V127" s="4">
        <f t="shared" si="36"/>
        <v>0</v>
      </c>
      <c r="W127" s="4">
        <f t="shared" si="36"/>
        <v>0</v>
      </c>
      <c r="X127" s="4">
        <f t="shared" si="36"/>
        <v>0</v>
      </c>
      <c r="Y127" s="4">
        <f t="shared" si="36"/>
        <v>0</v>
      </c>
      <c r="Z127" s="4">
        <f t="shared" si="36"/>
        <v>0</v>
      </c>
    </row>
    <row r="128" spans="2:26">
      <c r="B128" s="1">
        <f t="shared" ref="B128:B159" si="37">B127+1</f>
        <v>51</v>
      </c>
      <c r="C128" s="1"/>
      <c r="D128" s="4">
        <f t="shared" ref="D128:Z128" si="38">ROUND(D50+D$16*1.5,2)</f>
        <v>0</v>
      </c>
      <c r="E128" s="4">
        <f t="shared" si="38"/>
        <v>0</v>
      </c>
      <c r="F128" s="4">
        <f t="shared" si="38"/>
        <v>0</v>
      </c>
      <c r="G128" s="4">
        <f t="shared" si="38"/>
        <v>0</v>
      </c>
      <c r="H128" s="4">
        <f t="shared" si="38"/>
        <v>0</v>
      </c>
      <c r="I128" s="4">
        <f t="shared" si="38"/>
        <v>0</v>
      </c>
      <c r="J128" s="4">
        <f t="shared" si="38"/>
        <v>0</v>
      </c>
      <c r="K128" s="4">
        <f t="shared" si="38"/>
        <v>0</v>
      </c>
      <c r="L128" s="4">
        <f t="shared" si="38"/>
        <v>0</v>
      </c>
      <c r="M128" s="4">
        <f t="shared" si="38"/>
        <v>0</v>
      </c>
      <c r="N128" s="4">
        <f t="shared" si="38"/>
        <v>0</v>
      </c>
      <c r="O128" s="4">
        <f t="shared" si="38"/>
        <v>0</v>
      </c>
      <c r="P128" s="4">
        <f t="shared" si="38"/>
        <v>0</v>
      </c>
      <c r="Q128" s="4">
        <f t="shared" si="38"/>
        <v>0</v>
      </c>
      <c r="R128" s="4">
        <f t="shared" si="38"/>
        <v>0</v>
      </c>
      <c r="S128" s="4">
        <f t="shared" si="38"/>
        <v>0</v>
      </c>
      <c r="T128" s="4">
        <f t="shared" si="38"/>
        <v>0</v>
      </c>
      <c r="U128" s="4">
        <f t="shared" si="38"/>
        <v>0</v>
      </c>
      <c r="V128" s="4">
        <f t="shared" si="38"/>
        <v>0</v>
      </c>
      <c r="W128" s="4">
        <f t="shared" si="38"/>
        <v>0</v>
      </c>
      <c r="X128" s="4">
        <f t="shared" si="38"/>
        <v>0</v>
      </c>
      <c r="Y128" s="4">
        <f t="shared" si="38"/>
        <v>0</v>
      </c>
      <c r="Z128" s="4">
        <f t="shared" si="38"/>
        <v>0</v>
      </c>
    </row>
    <row r="129" spans="2:26">
      <c r="B129" s="1">
        <f t="shared" si="37"/>
        <v>52</v>
      </c>
      <c r="C129" s="1"/>
      <c r="D129" s="4">
        <f t="shared" ref="D129:Z129" si="39">ROUND(D51+D$16*1.5,2)</f>
        <v>0</v>
      </c>
      <c r="E129" s="4">
        <f t="shared" si="39"/>
        <v>0</v>
      </c>
      <c r="F129" s="4">
        <f t="shared" si="39"/>
        <v>0</v>
      </c>
      <c r="G129" s="4">
        <f t="shared" si="39"/>
        <v>0</v>
      </c>
      <c r="H129" s="4">
        <f t="shared" si="39"/>
        <v>0</v>
      </c>
      <c r="I129" s="4">
        <f t="shared" si="39"/>
        <v>0</v>
      </c>
      <c r="J129" s="4">
        <f t="shared" si="39"/>
        <v>0</v>
      </c>
      <c r="K129" s="4">
        <f t="shared" si="39"/>
        <v>0</v>
      </c>
      <c r="L129" s="4">
        <f t="shared" si="39"/>
        <v>0</v>
      </c>
      <c r="M129" s="4">
        <f t="shared" si="39"/>
        <v>0</v>
      </c>
      <c r="N129" s="4">
        <f t="shared" si="39"/>
        <v>0</v>
      </c>
      <c r="O129" s="4">
        <f t="shared" si="39"/>
        <v>0</v>
      </c>
      <c r="P129" s="4">
        <f t="shared" si="39"/>
        <v>0</v>
      </c>
      <c r="Q129" s="4">
        <f t="shared" si="39"/>
        <v>0</v>
      </c>
      <c r="R129" s="4">
        <f t="shared" si="39"/>
        <v>0</v>
      </c>
      <c r="S129" s="4">
        <f t="shared" si="39"/>
        <v>0</v>
      </c>
      <c r="T129" s="4">
        <f t="shared" si="39"/>
        <v>0</v>
      </c>
      <c r="U129" s="4">
        <f t="shared" si="39"/>
        <v>0</v>
      </c>
      <c r="V129" s="4">
        <f t="shared" si="39"/>
        <v>0</v>
      </c>
      <c r="W129" s="4">
        <f t="shared" si="39"/>
        <v>0</v>
      </c>
      <c r="X129" s="4">
        <f t="shared" si="39"/>
        <v>0</v>
      </c>
      <c r="Y129" s="4">
        <f t="shared" si="39"/>
        <v>0</v>
      </c>
      <c r="Z129" s="4">
        <f t="shared" si="39"/>
        <v>0</v>
      </c>
    </row>
    <row r="130" spans="2:26">
      <c r="B130" s="1">
        <f t="shared" si="37"/>
        <v>53</v>
      </c>
      <c r="C130" s="1"/>
      <c r="D130" s="4">
        <f t="shared" ref="D130:Z130" si="40">ROUND(D52+D$16*1.5,2)</f>
        <v>0</v>
      </c>
      <c r="E130" s="4">
        <f t="shared" si="40"/>
        <v>0</v>
      </c>
      <c r="F130" s="4">
        <f t="shared" si="40"/>
        <v>0</v>
      </c>
      <c r="G130" s="4">
        <f t="shared" si="40"/>
        <v>0</v>
      </c>
      <c r="H130" s="4">
        <f t="shared" si="40"/>
        <v>0</v>
      </c>
      <c r="I130" s="4">
        <f t="shared" si="40"/>
        <v>0</v>
      </c>
      <c r="J130" s="4">
        <f t="shared" si="40"/>
        <v>0</v>
      </c>
      <c r="K130" s="4">
        <f t="shared" si="40"/>
        <v>0</v>
      </c>
      <c r="L130" s="4">
        <f t="shared" si="40"/>
        <v>0</v>
      </c>
      <c r="M130" s="4">
        <f t="shared" si="40"/>
        <v>0</v>
      </c>
      <c r="N130" s="4">
        <f t="shared" si="40"/>
        <v>0</v>
      </c>
      <c r="O130" s="4">
        <f t="shared" si="40"/>
        <v>0</v>
      </c>
      <c r="P130" s="4">
        <f t="shared" si="40"/>
        <v>0</v>
      </c>
      <c r="Q130" s="4">
        <f t="shared" si="40"/>
        <v>0</v>
      </c>
      <c r="R130" s="4">
        <f t="shared" si="40"/>
        <v>0</v>
      </c>
      <c r="S130" s="4">
        <f t="shared" si="40"/>
        <v>0</v>
      </c>
      <c r="T130" s="4">
        <f t="shared" si="40"/>
        <v>0</v>
      </c>
      <c r="U130" s="4">
        <f t="shared" si="40"/>
        <v>0</v>
      </c>
      <c r="V130" s="4">
        <f t="shared" si="40"/>
        <v>0</v>
      </c>
      <c r="W130" s="4">
        <f t="shared" si="40"/>
        <v>0</v>
      </c>
      <c r="X130" s="4">
        <f t="shared" si="40"/>
        <v>0</v>
      </c>
      <c r="Y130" s="4">
        <f t="shared" si="40"/>
        <v>0</v>
      </c>
      <c r="Z130" s="4">
        <f t="shared" si="40"/>
        <v>0</v>
      </c>
    </row>
    <row r="131" spans="2:26">
      <c r="B131" s="1">
        <f t="shared" si="37"/>
        <v>54</v>
      </c>
      <c r="C131" s="1"/>
      <c r="D131" s="4">
        <f t="shared" ref="D131:Z131" si="41">ROUND(D53+D$16*1.5,2)</f>
        <v>0</v>
      </c>
      <c r="E131" s="4">
        <f t="shared" si="41"/>
        <v>0</v>
      </c>
      <c r="F131" s="4">
        <f t="shared" si="41"/>
        <v>0</v>
      </c>
      <c r="G131" s="4">
        <f t="shared" si="41"/>
        <v>0</v>
      </c>
      <c r="H131" s="4">
        <f t="shared" si="41"/>
        <v>0</v>
      </c>
      <c r="I131" s="4">
        <f t="shared" si="41"/>
        <v>0</v>
      </c>
      <c r="J131" s="4">
        <f t="shared" si="41"/>
        <v>0</v>
      </c>
      <c r="K131" s="4">
        <f t="shared" si="41"/>
        <v>0</v>
      </c>
      <c r="L131" s="4">
        <f t="shared" si="41"/>
        <v>0</v>
      </c>
      <c r="M131" s="4">
        <f t="shared" si="41"/>
        <v>0</v>
      </c>
      <c r="N131" s="4">
        <f t="shared" si="41"/>
        <v>0</v>
      </c>
      <c r="O131" s="4">
        <f t="shared" si="41"/>
        <v>0</v>
      </c>
      <c r="P131" s="4">
        <f t="shared" si="41"/>
        <v>0</v>
      </c>
      <c r="Q131" s="4">
        <f t="shared" si="41"/>
        <v>0</v>
      </c>
      <c r="R131" s="4">
        <f t="shared" si="41"/>
        <v>0</v>
      </c>
      <c r="S131" s="4">
        <f t="shared" si="41"/>
        <v>0</v>
      </c>
      <c r="T131" s="4">
        <f t="shared" si="41"/>
        <v>0</v>
      </c>
      <c r="U131" s="4">
        <f t="shared" si="41"/>
        <v>0</v>
      </c>
      <c r="V131" s="4">
        <f t="shared" si="41"/>
        <v>0</v>
      </c>
      <c r="W131" s="4">
        <f t="shared" si="41"/>
        <v>0</v>
      </c>
      <c r="X131" s="4">
        <f t="shared" si="41"/>
        <v>0</v>
      </c>
      <c r="Y131" s="4">
        <f t="shared" si="41"/>
        <v>0</v>
      </c>
      <c r="Z131" s="4">
        <f t="shared" si="41"/>
        <v>0</v>
      </c>
    </row>
    <row r="132" spans="2:26">
      <c r="B132" s="1">
        <f t="shared" si="37"/>
        <v>55</v>
      </c>
      <c r="C132" s="1"/>
      <c r="D132" s="4">
        <f t="shared" ref="D132:Z132" si="42">ROUND(D54+D$16*1.5,2)</f>
        <v>0</v>
      </c>
      <c r="E132" s="4">
        <f t="shared" si="42"/>
        <v>0</v>
      </c>
      <c r="F132" s="4">
        <f t="shared" si="42"/>
        <v>0</v>
      </c>
      <c r="G132" s="4">
        <f t="shared" si="42"/>
        <v>0</v>
      </c>
      <c r="H132" s="4">
        <f t="shared" si="42"/>
        <v>0</v>
      </c>
      <c r="I132" s="4">
        <f t="shared" si="42"/>
        <v>0</v>
      </c>
      <c r="J132" s="4">
        <f t="shared" si="42"/>
        <v>0</v>
      </c>
      <c r="K132" s="4">
        <f t="shared" si="42"/>
        <v>0</v>
      </c>
      <c r="L132" s="4">
        <f t="shared" si="42"/>
        <v>0</v>
      </c>
      <c r="M132" s="4">
        <f t="shared" si="42"/>
        <v>0</v>
      </c>
      <c r="N132" s="4">
        <f t="shared" si="42"/>
        <v>0</v>
      </c>
      <c r="O132" s="4">
        <f t="shared" si="42"/>
        <v>0</v>
      </c>
      <c r="P132" s="4">
        <f t="shared" si="42"/>
        <v>0</v>
      </c>
      <c r="Q132" s="4">
        <f t="shared" si="42"/>
        <v>0</v>
      </c>
      <c r="R132" s="4">
        <f t="shared" si="42"/>
        <v>0</v>
      </c>
      <c r="S132" s="4">
        <f t="shared" si="42"/>
        <v>0</v>
      </c>
      <c r="T132" s="4">
        <f t="shared" si="42"/>
        <v>0</v>
      </c>
      <c r="U132" s="4">
        <f t="shared" si="42"/>
        <v>0</v>
      </c>
      <c r="V132" s="4">
        <f t="shared" si="42"/>
        <v>0</v>
      </c>
      <c r="W132" s="4">
        <f t="shared" si="42"/>
        <v>0</v>
      </c>
      <c r="X132" s="4">
        <f t="shared" si="42"/>
        <v>0</v>
      </c>
      <c r="Y132" s="4">
        <f t="shared" si="42"/>
        <v>0</v>
      </c>
      <c r="Z132" s="4">
        <f t="shared" si="42"/>
        <v>0</v>
      </c>
    </row>
    <row r="133" spans="2:26">
      <c r="B133" s="1">
        <f t="shared" si="37"/>
        <v>56</v>
      </c>
      <c r="C133" s="1"/>
      <c r="D133" s="4">
        <f t="shared" ref="D133:Z133" si="43">ROUND(D55+D$16*1.5,2)</f>
        <v>0</v>
      </c>
      <c r="E133" s="4">
        <f t="shared" si="43"/>
        <v>0</v>
      </c>
      <c r="F133" s="4">
        <f t="shared" si="43"/>
        <v>0</v>
      </c>
      <c r="G133" s="4">
        <f t="shared" si="43"/>
        <v>0</v>
      </c>
      <c r="H133" s="4">
        <f t="shared" si="43"/>
        <v>0</v>
      </c>
      <c r="I133" s="4">
        <f t="shared" si="43"/>
        <v>0</v>
      </c>
      <c r="J133" s="4">
        <f t="shared" si="43"/>
        <v>0</v>
      </c>
      <c r="K133" s="4">
        <f t="shared" si="43"/>
        <v>0</v>
      </c>
      <c r="L133" s="4">
        <f t="shared" si="43"/>
        <v>0</v>
      </c>
      <c r="M133" s="4">
        <f t="shared" si="43"/>
        <v>0</v>
      </c>
      <c r="N133" s="4">
        <f t="shared" si="43"/>
        <v>0</v>
      </c>
      <c r="O133" s="4">
        <f t="shared" si="43"/>
        <v>0</v>
      </c>
      <c r="P133" s="4">
        <f t="shared" si="43"/>
        <v>0</v>
      </c>
      <c r="Q133" s="4">
        <f t="shared" si="43"/>
        <v>0</v>
      </c>
      <c r="R133" s="4">
        <f t="shared" si="43"/>
        <v>0</v>
      </c>
      <c r="S133" s="4">
        <f t="shared" si="43"/>
        <v>0</v>
      </c>
      <c r="T133" s="4">
        <f t="shared" si="43"/>
        <v>0</v>
      </c>
      <c r="U133" s="4">
        <f t="shared" si="43"/>
        <v>0</v>
      </c>
      <c r="V133" s="4">
        <f t="shared" si="43"/>
        <v>0</v>
      </c>
      <c r="W133" s="4">
        <f t="shared" si="43"/>
        <v>0</v>
      </c>
      <c r="X133" s="4">
        <f t="shared" si="43"/>
        <v>0</v>
      </c>
      <c r="Y133" s="4">
        <f t="shared" si="43"/>
        <v>0</v>
      </c>
      <c r="Z133" s="4">
        <f t="shared" si="43"/>
        <v>0</v>
      </c>
    </row>
    <row r="134" spans="2:26">
      <c r="B134" s="1">
        <f t="shared" si="37"/>
        <v>57</v>
      </c>
      <c r="C134" s="1"/>
      <c r="D134" s="4">
        <f t="shared" ref="D134:Z134" si="44">ROUND(D56+D$16*1.5,2)</f>
        <v>0</v>
      </c>
      <c r="E134" s="4">
        <f t="shared" si="44"/>
        <v>0</v>
      </c>
      <c r="F134" s="4">
        <f t="shared" si="44"/>
        <v>0</v>
      </c>
      <c r="G134" s="4">
        <f t="shared" si="44"/>
        <v>0</v>
      </c>
      <c r="H134" s="4">
        <f t="shared" si="44"/>
        <v>0</v>
      </c>
      <c r="I134" s="4">
        <f t="shared" si="44"/>
        <v>0</v>
      </c>
      <c r="J134" s="4">
        <f t="shared" si="44"/>
        <v>0</v>
      </c>
      <c r="K134" s="4">
        <f t="shared" si="44"/>
        <v>0</v>
      </c>
      <c r="L134" s="4">
        <f t="shared" si="44"/>
        <v>0</v>
      </c>
      <c r="M134" s="4">
        <f t="shared" si="44"/>
        <v>0</v>
      </c>
      <c r="N134" s="4">
        <f t="shared" si="44"/>
        <v>0</v>
      </c>
      <c r="O134" s="4">
        <f t="shared" si="44"/>
        <v>0</v>
      </c>
      <c r="P134" s="4">
        <f t="shared" si="44"/>
        <v>0</v>
      </c>
      <c r="Q134" s="4">
        <f t="shared" si="44"/>
        <v>0</v>
      </c>
      <c r="R134" s="4">
        <f t="shared" si="44"/>
        <v>0</v>
      </c>
      <c r="S134" s="4">
        <f t="shared" si="44"/>
        <v>0</v>
      </c>
      <c r="T134" s="4">
        <f t="shared" si="44"/>
        <v>0</v>
      </c>
      <c r="U134" s="4">
        <f t="shared" si="44"/>
        <v>0</v>
      </c>
      <c r="V134" s="4">
        <f t="shared" si="44"/>
        <v>0</v>
      </c>
      <c r="W134" s="4">
        <f t="shared" si="44"/>
        <v>0</v>
      </c>
      <c r="X134" s="4">
        <f t="shared" si="44"/>
        <v>0</v>
      </c>
      <c r="Y134" s="4">
        <f t="shared" si="44"/>
        <v>0</v>
      </c>
      <c r="Z134" s="4">
        <f t="shared" si="44"/>
        <v>0</v>
      </c>
    </row>
    <row r="135" spans="2:26">
      <c r="B135" s="1">
        <f t="shared" si="37"/>
        <v>58</v>
      </c>
      <c r="C135" s="1"/>
      <c r="D135" s="4">
        <f t="shared" ref="D135:Z135" si="45">ROUND(D57+D$16*1.5,2)</f>
        <v>0</v>
      </c>
      <c r="E135" s="4">
        <f t="shared" si="45"/>
        <v>0</v>
      </c>
      <c r="F135" s="4">
        <f t="shared" si="45"/>
        <v>0</v>
      </c>
      <c r="G135" s="4">
        <f t="shared" si="45"/>
        <v>0</v>
      </c>
      <c r="H135" s="4">
        <f t="shared" si="45"/>
        <v>0</v>
      </c>
      <c r="I135" s="4">
        <f t="shared" si="45"/>
        <v>0</v>
      </c>
      <c r="J135" s="4">
        <f t="shared" si="45"/>
        <v>0</v>
      </c>
      <c r="K135" s="4">
        <f t="shared" si="45"/>
        <v>0</v>
      </c>
      <c r="L135" s="4">
        <f t="shared" si="45"/>
        <v>0</v>
      </c>
      <c r="M135" s="4">
        <f t="shared" si="45"/>
        <v>0</v>
      </c>
      <c r="N135" s="4">
        <f t="shared" si="45"/>
        <v>0</v>
      </c>
      <c r="O135" s="4">
        <f t="shared" si="45"/>
        <v>0</v>
      </c>
      <c r="P135" s="4">
        <f t="shared" si="45"/>
        <v>0</v>
      </c>
      <c r="Q135" s="4">
        <f t="shared" si="45"/>
        <v>0</v>
      </c>
      <c r="R135" s="4">
        <f t="shared" si="45"/>
        <v>0</v>
      </c>
      <c r="S135" s="4">
        <f t="shared" si="45"/>
        <v>0</v>
      </c>
      <c r="T135" s="4">
        <f t="shared" si="45"/>
        <v>0</v>
      </c>
      <c r="U135" s="4">
        <f t="shared" si="45"/>
        <v>0</v>
      </c>
      <c r="V135" s="4">
        <f t="shared" si="45"/>
        <v>0</v>
      </c>
      <c r="W135" s="4">
        <f t="shared" si="45"/>
        <v>0</v>
      </c>
      <c r="X135" s="4">
        <f t="shared" si="45"/>
        <v>0</v>
      </c>
      <c r="Y135" s="4">
        <f t="shared" si="45"/>
        <v>0</v>
      </c>
      <c r="Z135" s="4">
        <f t="shared" si="45"/>
        <v>0</v>
      </c>
    </row>
    <row r="136" spans="2:26">
      <c r="B136" s="1">
        <f t="shared" si="37"/>
        <v>59</v>
      </c>
      <c r="C136" s="1"/>
      <c r="D136" s="4">
        <f t="shared" ref="D136:Z136" si="46">ROUND(D58+D$16*1.5,2)</f>
        <v>0</v>
      </c>
      <c r="E136" s="4">
        <f t="shared" si="46"/>
        <v>0</v>
      </c>
      <c r="F136" s="4">
        <f t="shared" si="46"/>
        <v>0</v>
      </c>
      <c r="G136" s="4">
        <f t="shared" si="46"/>
        <v>0</v>
      </c>
      <c r="H136" s="4">
        <f t="shared" si="46"/>
        <v>0</v>
      </c>
      <c r="I136" s="4">
        <f t="shared" si="46"/>
        <v>0</v>
      </c>
      <c r="J136" s="4">
        <f t="shared" si="46"/>
        <v>0</v>
      </c>
      <c r="K136" s="4">
        <f t="shared" si="46"/>
        <v>0</v>
      </c>
      <c r="L136" s="4">
        <f t="shared" si="46"/>
        <v>0</v>
      </c>
      <c r="M136" s="4">
        <f t="shared" si="46"/>
        <v>0</v>
      </c>
      <c r="N136" s="4">
        <f t="shared" si="46"/>
        <v>0</v>
      </c>
      <c r="O136" s="4">
        <f t="shared" si="46"/>
        <v>0</v>
      </c>
      <c r="P136" s="4">
        <f t="shared" si="46"/>
        <v>0</v>
      </c>
      <c r="Q136" s="4">
        <f t="shared" si="46"/>
        <v>0</v>
      </c>
      <c r="R136" s="4">
        <f t="shared" si="46"/>
        <v>0</v>
      </c>
      <c r="S136" s="4">
        <f t="shared" si="46"/>
        <v>0</v>
      </c>
      <c r="T136" s="4">
        <f t="shared" si="46"/>
        <v>0</v>
      </c>
      <c r="U136" s="4">
        <f t="shared" si="46"/>
        <v>0</v>
      </c>
      <c r="V136" s="4">
        <f t="shared" si="46"/>
        <v>0</v>
      </c>
      <c r="W136" s="4">
        <f t="shared" si="46"/>
        <v>0</v>
      </c>
      <c r="X136" s="4">
        <f t="shared" si="46"/>
        <v>0</v>
      </c>
      <c r="Y136" s="4">
        <f t="shared" si="46"/>
        <v>0</v>
      </c>
      <c r="Z136" s="4">
        <f t="shared" si="46"/>
        <v>0</v>
      </c>
    </row>
    <row r="137" spans="2:26">
      <c r="B137" s="1">
        <f t="shared" si="37"/>
        <v>60</v>
      </c>
      <c r="C137" s="1"/>
      <c r="D137" s="4">
        <f t="shared" ref="D137:Z137" si="47">ROUND(D59+D$16*1.5,2)</f>
        <v>0</v>
      </c>
      <c r="E137" s="4">
        <f t="shared" si="47"/>
        <v>0</v>
      </c>
      <c r="F137" s="4">
        <f t="shared" si="47"/>
        <v>0</v>
      </c>
      <c r="G137" s="4">
        <f t="shared" si="47"/>
        <v>0</v>
      </c>
      <c r="H137" s="4">
        <f t="shared" si="47"/>
        <v>0</v>
      </c>
      <c r="I137" s="4">
        <f t="shared" si="47"/>
        <v>0</v>
      </c>
      <c r="J137" s="4">
        <f t="shared" si="47"/>
        <v>0</v>
      </c>
      <c r="K137" s="4">
        <f t="shared" si="47"/>
        <v>0</v>
      </c>
      <c r="L137" s="4">
        <f t="shared" si="47"/>
        <v>0</v>
      </c>
      <c r="M137" s="4">
        <f t="shared" si="47"/>
        <v>0</v>
      </c>
      <c r="N137" s="4">
        <f t="shared" si="47"/>
        <v>0</v>
      </c>
      <c r="O137" s="4">
        <f t="shared" si="47"/>
        <v>0</v>
      </c>
      <c r="P137" s="4">
        <f t="shared" si="47"/>
        <v>0</v>
      </c>
      <c r="Q137" s="4">
        <f t="shared" si="47"/>
        <v>0</v>
      </c>
      <c r="R137" s="4">
        <f t="shared" si="47"/>
        <v>0</v>
      </c>
      <c r="S137" s="4">
        <f t="shared" si="47"/>
        <v>0</v>
      </c>
      <c r="T137" s="4">
        <f t="shared" si="47"/>
        <v>0</v>
      </c>
      <c r="U137" s="4">
        <f t="shared" si="47"/>
        <v>0</v>
      </c>
      <c r="V137" s="4">
        <f t="shared" si="47"/>
        <v>0</v>
      </c>
      <c r="W137" s="4">
        <f t="shared" si="47"/>
        <v>0</v>
      </c>
      <c r="X137" s="4">
        <f t="shared" si="47"/>
        <v>0</v>
      </c>
      <c r="Y137" s="4">
        <f t="shared" si="47"/>
        <v>0</v>
      </c>
      <c r="Z137" s="4">
        <f t="shared" si="47"/>
        <v>0</v>
      </c>
    </row>
    <row r="138" spans="2:26">
      <c r="B138" s="1">
        <f t="shared" si="37"/>
        <v>61</v>
      </c>
      <c r="C138" s="1"/>
      <c r="D138" s="4">
        <f t="shared" ref="D138:Z138" si="48">ROUND(D60+D$16*1.5,2)</f>
        <v>0</v>
      </c>
      <c r="E138" s="4">
        <f t="shared" si="48"/>
        <v>0</v>
      </c>
      <c r="F138" s="4">
        <f t="shared" si="48"/>
        <v>0</v>
      </c>
      <c r="G138" s="4">
        <f t="shared" si="48"/>
        <v>0</v>
      </c>
      <c r="H138" s="4">
        <f t="shared" si="48"/>
        <v>0</v>
      </c>
      <c r="I138" s="4">
        <f t="shared" si="48"/>
        <v>0</v>
      </c>
      <c r="J138" s="4">
        <f t="shared" si="48"/>
        <v>0</v>
      </c>
      <c r="K138" s="4">
        <f t="shared" si="48"/>
        <v>0</v>
      </c>
      <c r="L138" s="4">
        <f t="shared" si="48"/>
        <v>0</v>
      </c>
      <c r="M138" s="4">
        <f t="shared" si="48"/>
        <v>0</v>
      </c>
      <c r="N138" s="4">
        <f t="shared" si="48"/>
        <v>0</v>
      </c>
      <c r="O138" s="4">
        <f t="shared" si="48"/>
        <v>0</v>
      </c>
      <c r="P138" s="4">
        <f t="shared" si="48"/>
        <v>0</v>
      </c>
      <c r="Q138" s="4">
        <f t="shared" si="48"/>
        <v>0</v>
      </c>
      <c r="R138" s="4">
        <f t="shared" si="48"/>
        <v>0</v>
      </c>
      <c r="S138" s="4">
        <f t="shared" si="48"/>
        <v>0</v>
      </c>
      <c r="T138" s="4">
        <f t="shared" si="48"/>
        <v>0</v>
      </c>
      <c r="U138" s="4">
        <f t="shared" si="48"/>
        <v>0</v>
      </c>
      <c r="V138" s="4">
        <f t="shared" si="48"/>
        <v>0</v>
      </c>
      <c r="W138" s="4">
        <f t="shared" si="48"/>
        <v>0</v>
      </c>
      <c r="X138" s="4">
        <f t="shared" si="48"/>
        <v>0</v>
      </c>
      <c r="Y138" s="4">
        <f t="shared" si="48"/>
        <v>0</v>
      </c>
      <c r="Z138" s="4">
        <f t="shared" si="48"/>
        <v>0</v>
      </c>
    </row>
    <row r="139" spans="2:26">
      <c r="B139" s="1">
        <f t="shared" si="37"/>
        <v>62</v>
      </c>
      <c r="C139" s="1"/>
      <c r="D139" s="4">
        <f t="shared" ref="D139:Z139" si="49">ROUND(D61+D$16*1.5,2)</f>
        <v>0</v>
      </c>
      <c r="E139" s="4">
        <f t="shared" si="49"/>
        <v>0</v>
      </c>
      <c r="F139" s="4">
        <f t="shared" si="49"/>
        <v>0</v>
      </c>
      <c r="G139" s="4">
        <f t="shared" si="49"/>
        <v>0</v>
      </c>
      <c r="H139" s="4">
        <f t="shared" si="49"/>
        <v>0</v>
      </c>
      <c r="I139" s="4">
        <f t="shared" si="49"/>
        <v>0</v>
      </c>
      <c r="J139" s="4">
        <f t="shared" si="49"/>
        <v>0</v>
      </c>
      <c r="K139" s="4">
        <f t="shared" si="49"/>
        <v>0</v>
      </c>
      <c r="L139" s="4">
        <f t="shared" si="49"/>
        <v>0</v>
      </c>
      <c r="M139" s="4">
        <f t="shared" si="49"/>
        <v>0</v>
      </c>
      <c r="N139" s="4">
        <f t="shared" si="49"/>
        <v>0</v>
      </c>
      <c r="O139" s="4">
        <f t="shared" si="49"/>
        <v>0</v>
      </c>
      <c r="P139" s="4">
        <f t="shared" si="49"/>
        <v>0</v>
      </c>
      <c r="Q139" s="4">
        <f t="shared" si="49"/>
        <v>0</v>
      </c>
      <c r="R139" s="4">
        <f t="shared" si="49"/>
        <v>0</v>
      </c>
      <c r="S139" s="4">
        <f t="shared" si="49"/>
        <v>0</v>
      </c>
      <c r="T139" s="4">
        <f t="shared" si="49"/>
        <v>0</v>
      </c>
      <c r="U139" s="4">
        <f t="shared" si="49"/>
        <v>0</v>
      </c>
      <c r="V139" s="4">
        <f t="shared" si="49"/>
        <v>0</v>
      </c>
      <c r="W139" s="4">
        <f t="shared" si="49"/>
        <v>0</v>
      </c>
      <c r="X139" s="4">
        <f t="shared" si="49"/>
        <v>0</v>
      </c>
      <c r="Y139" s="4">
        <f t="shared" si="49"/>
        <v>0</v>
      </c>
      <c r="Z139" s="4">
        <f t="shared" si="49"/>
        <v>0</v>
      </c>
    </row>
    <row r="140" spans="2:26">
      <c r="B140" s="1">
        <f t="shared" si="37"/>
        <v>63</v>
      </c>
      <c r="C140" s="1"/>
      <c r="D140" s="4">
        <f t="shared" ref="D140:Z140" si="50">ROUND(D62+D$16*1.5,2)</f>
        <v>0</v>
      </c>
      <c r="E140" s="4">
        <f t="shared" si="50"/>
        <v>0</v>
      </c>
      <c r="F140" s="4">
        <f t="shared" si="50"/>
        <v>0</v>
      </c>
      <c r="G140" s="4">
        <f t="shared" si="50"/>
        <v>0</v>
      </c>
      <c r="H140" s="4">
        <f t="shared" si="50"/>
        <v>0</v>
      </c>
      <c r="I140" s="4">
        <f t="shared" si="50"/>
        <v>0</v>
      </c>
      <c r="J140" s="4">
        <f t="shared" si="50"/>
        <v>0</v>
      </c>
      <c r="K140" s="4">
        <f t="shared" si="50"/>
        <v>0</v>
      </c>
      <c r="L140" s="4">
        <f t="shared" si="50"/>
        <v>0</v>
      </c>
      <c r="M140" s="4">
        <f t="shared" si="50"/>
        <v>0</v>
      </c>
      <c r="N140" s="4">
        <f t="shared" si="50"/>
        <v>0</v>
      </c>
      <c r="O140" s="4">
        <f t="shared" si="50"/>
        <v>0</v>
      </c>
      <c r="P140" s="4">
        <f t="shared" si="50"/>
        <v>0</v>
      </c>
      <c r="Q140" s="4">
        <f t="shared" si="50"/>
        <v>0</v>
      </c>
      <c r="R140" s="4">
        <f t="shared" si="50"/>
        <v>0</v>
      </c>
      <c r="S140" s="4">
        <f t="shared" si="50"/>
        <v>0</v>
      </c>
      <c r="T140" s="4">
        <f t="shared" si="50"/>
        <v>0</v>
      </c>
      <c r="U140" s="4">
        <f t="shared" si="50"/>
        <v>0</v>
      </c>
      <c r="V140" s="4">
        <f t="shared" si="50"/>
        <v>0</v>
      </c>
      <c r="W140" s="4">
        <f t="shared" si="50"/>
        <v>0</v>
      </c>
      <c r="X140" s="4">
        <f t="shared" si="50"/>
        <v>0</v>
      </c>
      <c r="Y140" s="4">
        <f t="shared" si="50"/>
        <v>0</v>
      </c>
      <c r="Z140" s="4">
        <f t="shared" si="50"/>
        <v>0</v>
      </c>
    </row>
    <row r="141" spans="2:26">
      <c r="B141" s="1">
        <f t="shared" si="37"/>
        <v>64</v>
      </c>
      <c r="C141" s="1"/>
      <c r="D141" s="4">
        <f t="shared" ref="D141:Z141" si="51">ROUND(D63+D$16*1.5,2)</f>
        <v>0</v>
      </c>
      <c r="E141" s="4">
        <f t="shared" si="51"/>
        <v>0</v>
      </c>
      <c r="F141" s="4">
        <f t="shared" si="51"/>
        <v>0</v>
      </c>
      <c r="G141" s="4">
        <f t="shared" si="51"/>
        <v>0</v>
      </c>
      <c r="H141" s="4">
        <f t="shared" si="51"/>
        <v>0</v>
      </c>
      <c r="I141" s="4">
        <f t="shared" si="51"/>
        <v>0</v>
      </c>
      <c r="J141" s="4">
        <f t="shared" si="51"/>
        <v>0</v>
      </c>
      <c r="K141" s="4">
        <f t="shared" si="51"/>
        <v>0</v>
      </c>
      <c r="L141" s="4">
        <f t="shared" si="51"/>
        <v>0</v>
      </c>
      <c r="M141" s="4">
        <f t="shared" si="51"/>
        <v>0</v>
      </c>
      <c r="N141" s="4">
        <f t="shared" si="51"/>
        <v>0</v>
      </c>
      <c r="O141" s="4">
        <f t="shared" si="51"/>
        <v>0</v>
      </c>
      <c r="P141" s="4">
        <f t="shared" si="51"/>
        <v>0</v>
      </c>
      <c r="Q141" s="4">
        <f t="shared" si="51"/>
        <v>0</v>
      </c>
      <c r="R141" s="4">
        <f t="shared" si="51"/>
        <v>0</v>
      </c>
      <c r="S141" s="4">
        <f t="shared" si="51"/>
        <v>0</v>
      </c>
      <c r="T141" s="4">
        <f t="shared" si="51"/>
        <v>0</v>
      </c>
      <c r="U141" s="4">
        <f t="shared" si="51"/>
        <v>0</v>
      </c>
      <c r="V141" s="4">
        <f t="shared" si="51"/>
        <v>0</v>
      </c>
      <c r="W141" s="4">
        <f t="shared" si="51"/>
        <v>0</v>
      </c>
      <c r="X141" s="4">
        <f t="shared" si="51"/>
        <v>0</v>
      </c>
      <c r="Y141" s="4">
        <f t="shared" si="51"/>
        <v>0</v>
      </c>
      <c r="Z141" s="4">
        <f t="shared" si="51"/>
        <v>0</v>
      </c>
    </row>
    <row r="142" spans="2:26">
      <c r="B142" s="1">
        <f t="shared" si="37"/>
        <v>65</v>
      </c>
      <c r="C142" s="1"/>
      <c r="D142" s="4">
        <f t="shared" ref="D142:Z142" si="52">ROUND(D64+D$16*1.5,2)</f>
        <v>0</v>
      </c>
      <c r="E142" s="4">
        <f t="shared" si="52"/>
        <v>0</v>
      </c>
      <c r="F142" s="4">
        <f t="shared" si="52"/>
        <v>0</v>
      </c>
      <c r="G142" s="4">
        <f t="shared" si="52"/>
        <v>0</v>
      </c>
      <c r="H142" s="4">
        <f t="shared" si="52"/>
        <v>0</v>
      </c>
      <c r="I142" s="4">
        <f t="shared" si="52"/>
        <v>0</v>
      </c>
      <c r="J142" s="4">
        <f t="shared" si="52"/>
        <v>0</v>
      </c>
      <c r="K142" s="4">
        <f t="shared" si="52"/>
        <v>0</v>
      </c>
      <c r="L142" s="4">
        <f t="shared" si="52"/>
        <v>0</v>
      </c>
      <c r="M142" s="4">
        <f t="shared" si="52"/>
        <v>0</v>
      </c>
      <c r="N142" s="4">
        <f t="shared" si="52"/>
        <v>0</v>
      </c>
      <c r="O142" s="4">
        <f t="shared" si="52"/>
        <v>0</v>
      </c>
      <c r="P142" s="4">
        <f t="shared" si="52"/>
        <v>0</v>
      </c>
      <c r="Q142" s="4">
        <f t="shared" si="52"/>
        <v>0</v>
      </c>
      <c r="R142" s="4">
        <f t="shared" si="52"/>
        <v>0</v>
      </c>
      <c r="S142" s="4">
        <f t="shared" si="52"/>
        <v>0</v>
      </c>
      <c r="T142" s="4">
        <f t="shared" si="52"/>
        <v>0</v>
      </c>
      <c r="U142" s="4">
        <f t="shared" si="52"/>
        <v>0</v>
      </c>
      <c r="V142" s="4">
        <f t="shared" si="52"/>
        <v>0</v>
      </c>
      <c r="W142" s="4">
        <f t="shared" si="52"/>
        <v>0</v>
      </c>
      <c r="X142" s="4">
        <f t="shared" si="52"/>
        <v>0</v>
      </c>
      <c r="Y142" s="4">
        <f t="shared" si="52"/>
        <v>0</v>
      </c>
      <c r="Z142" s="4">
        <f t="shared" si="52"/>
        <v>0</v>
      </c>
    </row>
    <row r="143" spans="2:26">
      <c r="B143" s="1">
        <f t="shared" si="37"/>
        <v>66</v>
      </c>
      <c r="C143" s="1"/>
      <c r="D143" s="4">
        <f t="shared" ref="D143:Z143" si="53">ROUND(D65+D$16*1.5,2)</f>
        <v>0</v>
      </c>
      <c r="E143" s="4">
        <f t="shared" si="53"/>
        <v>0</v>
      </c>
      <c r="F143" s="4">
        <f t="shared" si="53"/>
        <v>0</v>
      </c>
      <c r="G143" s="4">
        <f t="shared" si="53"/>
        <v>0</v>
      </c>
      <c r="H143" s="4">
        <f t="shared" si="53"/>
        <v>0</v>
      </c>
      <c r="I143" s="4">
        <f t="shared" si="53"/>
        <v>0</v>
      </c>
      <c r="J143" s="4">
        <f t="shared" si="53"/>
        <v>0</v>
      </c>
      <c r="K143" s="4">
        <f t="shared" si="53"/>
        <v>0</v>
      </c>
      <c r="L143" s="4">
        <f t="shared" si="53"/>
        <v>0</v>
      </c>
      <c r="M143" s="4">
        <f t="shared" si="53"/>
        <v>0</v>
      </c>
      <c r="N143" s="4">
        <f t="shared" si="53"/>
        <v>0</v>
      </c>
      <c r="O143" s="4">
        <f t="shared" si="53"/>
        <v>0</v>
      </c>
      <c r="P143" s="4">
        <f t="shared" si="53"/>
        <v>0</v>
      </c>
      <c r="Q143" s="4">
        <f t="shared" si="53"/>
        <v>0</v>
      </c>
      <c r="R143" s="4">
        <f t="shared" si="53"/>
        <v>0</v>
      </c>
      <c r="S143" s="4">
        <f t="shared" si="53"/>
        <v>0</v>
      </c>
      <c r="T143" s="4">
        <f t="shared" si="53"/>
        <v>0</v>
      </c>
      <c r="U143" s="4">
        <f t="shared" si="53"/>
        <v>0</v>
      </c>
      <c r="V143" s="4">
        <f t="shared" si="53"/>
        <v>0</v>
      </c>
      <c r="W143" s="4">
        <f t="shared" si="53"/>
        <v>0</v>
      </c>
      <c r="X143" s="4">
        <f t="shared" si="53"/>
        <v>0</v>
      </c>
      <c r="Y143" s="4">
        <f t="shared" si="53"/>
        <v>0</v>
      </c>
      <c r="Z143" s="4">
        <f t="shared" si="53"/>
        <v>0</v>
      </c>
    </row>
    <row r="144" spans="2:26">
      <c r="B144" s="1">
        <f t="shared" si="37"/>
        <v>67</v>
      </c>
      <c r="C144" s="1"/>
      <c r="D144" s="4">
        <f t="shared" ref="D144:Z144" si="54">ROUND(D66+D$16*1.5,2)</f>
        <v>0</v>
      </c>
      <c r="E144" s="4">
        <f t="shared" si="54"/>
        <v>0</v>
      </c>
      <c r="F144" s="4">
        <f t="shared" si="54"/>
        <v>0</v>
      </c>
      <c r="G144" s="4">
        <f t="shared" si="54"/>
        <v>0</v>
      </c>
      <c r="H144" s="4">
        <f t="shared" si="54"/>
        <v>0</v>
      </c>
      <c r="I144" s="4">
        <f t="shared" si="54"/>
        <v>0</v>
      </c>
      <c r="J144" s="4">
        <f t="shared" si="54"/>
        <v>0</v>
      </c>
      <c r="K144" s="4">
        <f t="shared" si="54"/>
        <v>0</v>
      </c>
      <c r="L144" s="4">
        <f t="shared" si="54"/>
        <v>0</v>
      </c>
      <c r="M144" s="4">
        <f t="shared" si="54"/>
        <v>0</v>
      </c>
      <c r="N144" s="4">
        <f t="shared" si="54"/>
        <v>0</v>
      </c>
      <c r="O144" s="4">
        <f t="shared" si="54"/>
        <v>0</v>
      </c>
      <c r="P144" s="4">
        <f t="shared" si="54"/>
        <v>0</v>
      </c>
      <c r="Q144" s="4">
        <f t="shared" si="54"/>
        <v>0</v>
      </c>
      <c r="R144" s="4">
        <f t="shared" si="54"/>
        <v>0</v>
      </c>
      <c r="S144" s="4">
        <f t="shared" si="54"/>
        <v>0</v>
      </c>
      <c r="T144" s="4">
        <f t="shared" si="54"/>
        <v>0</v>
      </c>
      <c r="U144" s="4">
        <f t="shared" si="54"/>
        <v>0</v>
      </c>
      <c r="V144" s="4">
        <f t="shared" si="54"/>
        <v>0</v>
      </c>
      <c r="W144" s="4">
        <f t="shared" si="54"/>
        <v>0</v>
      </c>
      <c r="X144" s="4">
        <f t="shared" si="54"/>
        <v>0</v>
      </c>
      <c r="Y144" s="4">
        <f t="shared" si="54"/>
        <v>0</v>
      </c>
      <c r="Z144" s="4">
        <f t="shared" si="54"/>
        <v>0</v>
      </c>
    </row>
    <row r="145" spans="2:26">
      <c r="B145" s="1">
        <f t="shared" si="37"/>
        <v>68</v>
      </c>
      <c r="C145" s="1"/>
      <c r="D145" s="4">
        <f t="shared" ref="D145:Z145" si="55">ROUND(D67+D$16*1.5,2)</f>
        <v>0</v>
      </c>
      <c r="E145" s="4">
        <f t="shared" si="55"/>
        <v>0</v>
      </c>
      <c r="F145" s="4">
        <f t="shared" si="55"/>
        <v>0</v>
      </c>
      <c r="G145" s="4">
        <f t="shared" si="55"/>
        <v>0</v>
      </c>
      <c r="H145" s="4">
        <f t="shared" si="55"/>
        <v>0</v>
      </c>
      <c r="I145" s="4">
        <f t="shared" si="55"/>
        <v>0</v>
      </c>
      <c r="J145" s="4">
        <f t="shared" si="55"/>
        <v>0</v>
      </c>
      <c r="K145" s="4">
        <f t="shared" si="55"/>
        <v>0</v>
      </c>
      <c r="L145" s="4">
        <f t="shared" si="55"/>
        <v>0</v>
      </c>
      <c r="M145" s="4">
        <f t="shared" si="55"/>
        <v>0</v>
      </c>
      <c r="N145" s="4">
        <f t="shared" si="55"/>
        <v>0</v>
      </c>
      <c r="O145" s="4">
        <f t="shared" si="55"/>
        <v>0</v>
      </c>
      <c r="P145" s="4">
        <f t="shared" si="55"/>
        <v>0</v>
      </c>
      <c r="Q145" s="4">
        <f t="shared" si="55"/>
        <v>0</v>
      </c>
      <c r="R145" s="4">
        <f t="shared" si="55"/>
        <v>0</v>
      </c>
      <c r="S145" s="4">
        <f t="shared" si="55"/>
        <v>0</v>
      </c>
      <c r="T145" s="4">
        <f t="shared" si="55"/>
        <v>0</v>
      </c>
      <c r="U145" s="4">
        <f t="shared" si="55"/>
        <v>0</v>
      </c>
      <c r="V145" s="4">
        <f t="shared" si="55"/>
        <v>0</v>
      </c>
      <c r="W145" s="4">
        <f t="shared" si="55"/>
        <v>0</v>
      </c>
      <c r="X145" s="4">
        <f t="shared" si="55"/>
        <v>0</v>
      </c>
      <c r="Y145" s="4">
        <f t="shared" si="55"/>
        <v>0</v>
      </c>
      <c r="Z145" s="4">
        <f t="shared" si="55"/>
        <v>0</v>
      </c>
    </row>
    <row r="146" spans="2:26">
      <c r="B146" s="1">
        <f t="shared" si="37"/>
        <v>69</v>
      </c>
      <c r="C146" s="1"/>
      <c r="D146" s="4">
        <f t="shared" ref="D146:Z146" si="56">ROUND(D68+D$16*1.5,2)</f>
        <v>0</v>
      </c>
      <c r="E146" s="4">
        <f t="shared" si="56"/>
        <v>0</v>
      </c>
      <c r="F146" s="4">
        <f t="shared" si="56"/>
        <v>0</v>
      </c>
      <c r="G146" s="4">
        <f t="shared" si="56"/>
        <v>0</v>
      </c>
      <c r="H146" s="4">
        <f t="shared" si="56"/>
        <v>0</v>
      </c>
      <c r="I146" s="4">
        <f t="shared" si="56"/>
        <v>0</v>
      </c>
      <c r="J146" s="4">
        <f t="shared" si="56"/>
        <v>0</v>
      </c>
      <c r="K146" s="4">
        <f t="shared" si="56"/>
        <v>0</v>
      </c>
      <c r="L146" s="4">
        <f t="shared" si="56"/>
        <v>0</v>
      </c>
      <c r="M146" s="4">
        <f t="shared" si="56"/>
        <v>0</v>
      </c>
      <c r="N146" s="4">
        <f t="shared" si="56"/>
        <v>0</v>
      </c>
      <c r="O146" s="4">
        <f t="shared" si="56"/>
        <v>0</v>
      </c>
      <c r="P146" s="4">
        <f t="shared" si="56"/>
        <v>0</v>
      </c>
      <c r="Q146" s="4">
        <f t="shared" si="56"/>
        <v>0</v>
      </c>
      <c r="R146" s="4">
        <f t="shared" si="56"/>
        <v>0</v>
      </c>
      <c r="S146" s="4">
        <f t="shared" si="56"/>
        <v>0</v>
      </c>
      <c r="T146" s="4">
        <f t="shared" si="56"/>
        <v>0</v>
      </c>
      <c r="U146" s="4">
        <f t="shared" si="56"/>
        <v>0</v>
      </c>
      <c r="V146" s="4">
        <f t="shared" si="56"/>
        <v>0</v>
      </c>
      <c r="W146" s="4">
        <f t="shared" si="56"/>
        <v>0</v>
      </c>
      <c r="X146" s="4">
        <f t="shared" si="56"/>
        <v>0</v>
      </c>
      <c r="Y146" s="4">
        <f t="shared" si="56"/>
        <v>0</v>
      </c>
      <c r="Z146" s="4">
        <f t="shared" si="56"/>
        <v>0</v>
      </c>
    </row>
    <row r="147" spans="2:26">
      <c r="B147" s="1">
        <f t="shared" si="37"/>
        <v>70</v>
      </c>
      <c r="C147" s="1"/>
      <c r="D147" s="4">
        <f t="shared" ref="D147:Z147" si="57">ROUND(D69+D$16*1.5,2)</f>
        <v>0</v>
      </c>
      <c r="E147" s="4">
        <f t="shared" si="57"/>
        <v>0</v>
      </c>
      <c r="F147" s="4">
        <f t="shared" si="57"/>
        <v>0</v>
      </c>
      <c r="G147" s="4">
        <f t="shared" si="57"/>
        <v>0</v>
      </c>
      <c r="H147" s="4">
        <f t="shared" si="57"/>
        <v>0</v>
      </c>
      <c r="I147" s="4">
        <f t="shared" si="57"/>
        <v>0</v>
      </c>
      <c r="J147" s="4">
        <f t="shared" si="57"/>
        <v>0</v>
      </c>
      <c r="K147" s="4">
        <f t="shared" si="57"/>
        <v>0</v>
      </c>
      <c r="L147" s="4">
        <f t="shared" si="57"/>
        <v>0</v>
      </c>
      <c r="M147" s="4">
        <f t="shared" si="57"/>
        <v>0</v>
      </c>
      <c r="N147" s="4">
        <f t="shared" si="57"/>
        <v>0</v>
      </c>
      <c r="O147" s="4">
        <f t="shared" si="57"/>
        <v>0</v>
      </c>
      <c r="P147" s="4">
        <f t="shared" si="57"/>
        <v>0</v>
      </c>
      <c r="Q147" s="4">
        <f t="shared" si="57"/>
        <v>0</v>
      </c>
      <c r="R147" s="4">
        <f t="shared" si="57"/>
        <v>0</v>
      </c>
      <c r="S147" s="4">
        <f t="shared" si="57"/>
        <v>0</v>
      </c>
      <c r="T147" s="4">
        <f t="shared" si="57"/>
        <v>0</v>
      </c>
      <c r="U147" s="4">
        <f t="shared" si="57"/>
        <v>0</v>
      </c>
      <c r="V147" s="4">
        <f t="shared" si="57"/>
        <v>0</v>
      </c>
      <c r="W147" s="4">
        <f t="shared" si="57"/>
        <v>0</v>
      </c>
      <c r="X147" s="4">
        <f t="shared" si="57"/>
        <v>0</v>
      </c>
      <c r="Y147" s="4">
        <f t="shared" si="57"/>
        <v>0</v>
      </c>
      <c r="Z147" s="4">
        <f t="shared" si="57"/>
        <v>0</v>
      </c>
    </row>
    <row r="148" spans="2:26">
      <c r="B148" s="1">
        <f t="shared" si="37"/>
        <v>71</v>
      </c>
      <c r="C148" s="1"/>
      <c r="D148" s="4">
        <f t="shared" ref="D148:Z148" si="58">ROUND(D70+D$16*1.5,2)</f>
        <v>0</v>
      </c>
      <c r="E148" s="4">
        <f t="shared" si="58"/>
        <v>0</v>
      </c>
      <c r="F148" s="4">
        <f t="shared" si="58"/>
        <v>0</v>
      </c>
      <c r="G148" s="4">
        <f t="shared" si="58"/>
        <v>0</v>
      </c>
      <c r="H148" s="4">
        <f t="shared" si="58"/>
        <v>0</v>
      </c>
      <c r="I148" s="4">
        <f t="shared" si="58"/>
        <v>0</v>
      </c>
      <c r="J148" s="4">
        <f t="shared" si="58"/>
        <v>0</v>
      </c>
      <c r="K148" s="4">
        <f t="shared" si="58"/>
        <v>0</v>
      </c>
      <c r="L148" s="4">
        <f t="shared" si="58"/>
        <v>0</v>
      </c>
      <c r="M148" s="4">
        <f t="shared" si="58"/>
        <v>0</v>
      </c>
      <c r="N148" s="4">
        <f t="shared" si="58"/>
        <v>0</v>
      </c>
      <c r="O148" s="4">
        <f t="shared" si="58"/>
        <v>0</v>
      </c>
      <c r="P148" s="4">
        <f t="shared" si="58"/>
        <v>0</v>
      </c>
      <c r="Q148" s="4">
        <f t="shared" si="58"/>
        <v>0</v>
      </c>
      <c r="R148" s="4">
        <f t="shared" si="58"/>
        <v>0</v>
      </c>
      <c r="S148" s="4">
        <f t="shared" si="58"/>
        <v>0</v>
      </c>
      <c r="T148" s="4">
        <f t="shared" si="58"/>
        <v>0</v>
      </c>
      <c r="U148" s="4">
        <f t="shared" si="58"/>
        <v>0</v>
      </c>
      <c r="V148" s="4">
        <f t="shared" si="58"/>
        <v>0</v>
      </c>
      <c r="W148" s="4">
        <f t="shared" si="58"/>
        <v>0</v>
      </c>
      <c r="X148" s="4">
        <f t="shared" si="58"/>
        <v>0</v>
      </c>
      <c r="Y148" s="4">
        <f t="shared" si="58"/>
        <v>0</v>
      </c>
      <c r="Z148" s="4">
        <f t="shared" si="58"/>
        <v>0</v>
      </c>
    </row>
    <row r="149" spans="2:26">
      <c r="B149" s="1">
        <f t="shared" si="37"/>
        <v>72</v>
      </c>
      <c r="C149" s="1"/>
      <c r="D149" s="4">
        <f t="shared" ref="D149:Z149" si="59">ROUND(D71+D$16*1.5,2)</f>
        <v>0</v>
      </c>
      <c r="E149" s="4">
        <f t="shared" si="59"/>
        <v>0</v>
      </c>
      <c r="F149" s="4">
        <f t="shared" si="59"/>
        <v>0</v>
      </c>
      <c r="G149" s="4">
        <f t="shared" si="59"/>
        <v>0</v>
      </c>
      <c r="H149" s="4">
        <f t="shared" si="59"/>
        <v>0</v>
      </c>
      <c r="I149" s="4">
        <f t="shared" si="59"/>
        <v>0</v>
      </c>
      <c r="J149" s="4">
        <f t="shared" si="59"/>
        <v>0</v>
      </c>
      <c r="K149" s="4">
        <f t="shared" si="59"/>
        <v>0</v>
      </c>
      <c r="L149" s="4">
        <f t="shared" si="59"/>
        <v>0</v>
      </c>
      <c r="M149" s="4">
        <f t="shared" si="59"/>
        <v>0</v>
      </c>
      <c r="N149" s="4">
        <f t="shared" si="59"/>
        <v>0</v>
      </c>
      <c r="O149" s="4">
        <f t="shared" si="59"/>
        <v>0</v>
      </c>
      <c r="P149" s="4">
        <f t="shared" si="59"/>
        <v>0</v>
      </c>
      <c r="Q149" s="4">
        <f t="shared" si="59"/>
        <v>0</v>
      </c>
      <c r="R149" s="4">
        <f t="shared" si="59"/>
        <v>0</v>
      </c>
      <c r="S149" s="4">
        <f t="shared" si="59"/>
        <v>0</v>
      </c>
      <c r="T149" s="4">
        <f t="shared" si="59"/>
        <v>0</v>
      </c>
      <c r="U149" s="4">
        <f t="shared" si="59"/>
        <v>0</v>
      </c>
      <c r="V149" s="4">
        <f t="shared" si="59"/>
        <v>0</v>
      </c>
      <c r="W149" s="4">
        <f t="shared" si="59"/>
        <v>0</v>
      </c>
      <c r="X149" s="4">
        <f t="shared" si="59"/>
        <v>0</v>
      </c>
      <c r="Y149" s="4">
        <f t="shared" si="59"/>
        <v>0</v>
      </c>
      <c r="Z149" s="4">
        <f t="shared" si="59"/>
        <v>0</v>
      </c>
    </row>
    <row r="150" spans="2:26">
      <c r="B150" s="1">
        <f t="shared" si="37"/>
        <v>73</v>
      </c>
      <c r="C150" s="1"/>
      <c r="D150" s="4">
        <f t="shared" ref="D150:Z150" si="60">ROUND(D72+D$16*1.5,2)</f>
        <v>0</v>
      </c>
      <c r="E150" s="4">
        <f t="shared" si="60"/>
        <v>0</v>
      </c>
      <c r="F150" s="4">
        <f t="shared" si="60"/>
        <v>0</v>
      </c>
      <c r="G150" s="4">
        <f t="shared" si="60"/>
        <v>0</v>
      </c>
      <c r="H150" s="4">
        <f t="shared" si="60"/>
        <v>0</v>
      </c>
      <c r="I150" s="4">
        <f t="shared" si="60"/>
        <v>0</v>
      </c>
      <c r="J150" s="4">
        <f t="shared" si="60"/>
        <v>0</v>
      </c>
      <c r="K150" s="4">
        <f t="shared" si="60"/>
        <v>0</v>
      </c>
      <c r="L150" s="4">
        <f t="shared" si="60"/>
        <v>0</v>
      </c>
      <c r="M150" s="4">
        <f t="shared" si="60"/>
        <v>0</v>
      </c>
      <c r="N150" s="4">
        <f t="shared" si="60"/>
        <v>0</v>
      </c>
      <c r="O150" s="4">
        <f t="shared" si="60"/>
        <v>0</v>
      </c>
      <c r="P150" s="4">
        <f t="shared" si="60"/>
        <v>0</v>
      </c>
      <c r="Q150" s="4">
        <f t="shared" si="60"/>
        <v>0</v>
      </c>
      <c r="R150" s="4">
        <f t="shared" si="60"/>
        <v>0</v>
      </c>
      <c r="S150" s="4">
        <f t="shared" si="60"/>
        <v>0</v>
      </c>
      <c r="T150" s="4">
        <f t="shared" si="60"/>
        <v>0</v>
      </c>
      <c r="U150" s="4">
        <f t="shared" si="60"/>
        <v>0</v>
      </c>
      <c r="V150" s="4">
        <f t="shared" si="60"/>
        <v>0</v>
      </c>
      <c r="W150" s="4">
        <f t="shared" si="60"/>
        <v>0</v>
      </c>
      <c r="X150" s="4">
        <f t="shared" si="60"/>
        <v>0</v>
      </c>
      <c r="Y150" s="4">
        <f t="shared" si="60"/>
        <v>0</v>
      </c>
      <c r="Z150" s="4">
        <f t="shared" si="60"/>
        <v>0</v>
      </c>
    </row>
    <row r="151" spans="2:26">
      <c r="B151" s="1">
        <f t="shared" si="37"/>
        <v>74</v>
      </c>
      <c r="C151" s="1"/>
      <c r="D151" s="4">
        <f t="shared" ref="D151:Z151" si="61">ROUND(D73+D$16*1.5,2)</f>
        <v>0</v>
      </c>
      <c r="E151" s="4">
        <f t="shared" si="61"/>
        <v>0</v>
      </c>
      <c r="F151" s="4">
        <f t="shared" si="61"/>
        <v>0</v>
      </c>
      <c r="G151" s="4">
        <f t="shared" si="61"/>
        <v>0</v>
      </c>
      <c r="H151" s="4">
        <f t="shared" si="61"/>
        <v>0</v>
      </c>
      <c r="I151" s="4">
        <f t="shared" si="61"/>
        <v>0</v>
      </c>
      <c r="J151" s="4">
        <f t="shared" si="61"/>
        <v>0</v>
      </c>
      <c r="K151" s="4">
        <f t="shared" si="61"/>
        <v>0</v>
      </c>
      <c r="L151" s="4">
        <f t="shared" si="61"/>
        <v>0</v>
      </c>
      <c r="M151" s="4">
        <f t="shared" si="61"/>
        <v>0</v>
      </c>
      <c r="N151" s="4">
        <f t="shared" si="61"/>
        <v>0</v>
      </c>
      <c r="O151" s="4">
        <f t="shared" si="61"/>
        <v>0</v>
      </c>
      <c r="P151" s="4">
        <f t="shared" si="61"/>
        <v>0</v>
      </c>
      <c r="Q151" s="4">
        <f t="shared" si="61"/>
        <v>0</v>
      </c>
      <c r="R151" s="4">
        <f t="shared" si="61"/>
        <v>0</v>
      </c>
      <c r="S151" s="4">
        <f t="shared" si="61"/>
        <v>0</v>
      </c>
      <c r="T151" s="4">
        <f t="shared" si="61"/>
        <v>0</v>
      </c>
      <c r="U151" s="4">
        <f t="shared" si="61"/>
        <v>0</v>
      </c>
      <c r="V151" s="4">
        <f t="shared" si="61"/>
        <v>0</v>
      </c>
      <c r="W151" s="4">
        <f t="shared" si="61"/>
        <v>0</v>
      </c>
      <c r="X151" s="4">
        <f t="shared" si="61"/>
        <v>0</v>
      </c>
      <c r="Y151" s="4">
        <f t="shared" si="61"/>
        <v>0</v>
      </c>
      <c r="Z151" s="4">
        <f t="shared" si="61"/>
        <v>0</v>
      </c>
    </row>
    <row r="152" spans="2:26">
      <c r="B152" s="1">
        <f t="shared" si="37"/>
        <v>75</v>
      </c>
      <c r="C152" s="1"/>
      <c r="D152" s="4">
        <f t="shared" ref="D152:Z152" si="62">ROUND(D74+D$16*1.5,2)</f>
        <v>0</v>
      </c>
      <c r="E152" s="4">
        <f t="shared" si="62"/>
        <v>0</v>
      </c>
      <c r="F152" s="4">
        <f t="shared" si="62"/>
        <v>0</v>
      </c>
      <c r="G152" s="4">
        <f t="shared" si="62"/>
        <v>0</v>
      </c>
      <c r="H152" s="4">
        <f t="shared" si="62"/>
        <v>0</v>
      </c>
      <c r="I152" s="4">
        <f t="shared" si="62"/>
        <v>0</v>
      </c>
      <c r="J152" s="4">
        <f t="shared" si="62"/>
        <v>0</v>
      </c>
      <c r="K152" s="4">
        <f t="shared" si="62"/>
        <v>0</v>
      </c>
      <c r="L152" s="4">
        <f t="shared" si="62"/>
        <v>0</v>
      </c>
      <c r="M152" s="4">
        <f t="shared" si="62"/>
        <v>0</v>
      </c>
      <c r="N152" s="4">
        <f t="shared" si="62"/>
        <v>0</v>
      </c>
      <c r="O152" s="4">
        <f t="shared" si="62"/>
        <v>0</v>
      </c>
      <c r="P152" s="4">
        <f t="shared" si="62"/>
        <v>0</v>
      </c>
      <c r="Q152" s="4">
        <f t="shared" si="62"/>
        <v>0</v>
      </c>
      <c r="R152" s="4">
        <f t="shared" si="62"/>
        <v>0</v>
      </c>
      <c r="S152" s="4">
        <f t="shared" si="62"/>
        <v>0</v>
      </c>
      <c r="T152" s="4">
        <f t="shared" si="62"/>
        <v>0</v>
      </c>
      <c r="U152" s="4">
        <f t="shared" si="62"/>
        <v>0</v>
      </c>
      <c r="V152" s="4">
        <f t="shared" si="62"/>
        <v>0</v>
      </c>
      <c r="W152" s="4">
        <f t="shared" si="62"/>
        <v>0</v>
      </c>
      <c r="X152" s="4">
        <f t="shared" si="62"/>
        <v>0</v>
      </c>
      <c r="Y152" s="4">
        <f t="shared" si="62"/>
        <v>0</v>
      </c>
      <c r="Z152" s="4">
        <f t="shared" si="62"/>
        <v>0</v>
      </c>
    </row>
    <row r="153" spans="2:26">
      <c r="B153" s="1">
        <f t="shared" si="37"/>
        <v>76</v>
      </c>
      <c r="C153" s="1"/>
      <c r="D153" s="4">
        <f t="shared" ref="D153:Z153" si="63">ROUND(D75+D$16*1.5,2)</f>
        <v>0</v>
      </c>
      <c r="E153" s="4">
        <f t="shared" si="63"/>
        <v>0</v>
      </c>
      <c r="F153" s="4">
        <f t="shared" si="63"/>
        <v>0</v>
      </c>
      <c r="G153" s="4">
        <f t="shared" si="63"/>
        <v>0</v>
      </c>
      <c r="H153" s="4">
        <f t="shared" si="63"/>
        <v>0</v>
      </c>
      <c r="I153" s="4">
        <f t="shared" si="63"/>
        <v>0</v>
      </c>
      <c r="J153" s="4">
        <f t="shared" si="63"/>
        <v>0</v>
      </c>
      <c r="K153" s="4">
        <f t="shared" si="63"/>
        <v>0</v>
      </c>
      <c r="L153" s="4">
        <f t="shared" si="63"/>
        <v>0</v>
      </c>
      <c r="M153" s="4">
        <f t="shared" si="63"/>
        <v>0</v>
      </c>
      <c r="N153" s="4">
        <f t="shared" si="63"/>
        <v>0</v>
      </c>
      <c r="O153" s="4">
        <f t="shared" si="63"/>
        <v>0</v>
      </c>
      <c r="P153" s="4">
        <f t="shared" si="63"/>
        <v>0</v>
      </c>
      <c r="Q153" s="4">
        <f t="shared" si="63"/>
        <v>0</v>
      </c>
      <c r="R153" s="4">
        <f t="shared" si="63"/>
        <v>0</v>
      </c>
      <c r="S153" s="4">
        <f t="shared" si="63"/>
        <v>0</v>
      </c>
      <c r="T153" s="4">
        <f t="shared" si="63"/>
        <v>0</v>
      </c>
      <c r="U153" s="4">
        <f t="shared" si="63"/>
        <v>0</v>
      </c>
      <c r="V153" s="4">
        <f t="shared" si="63"/>
        <v>0</v>
      </c>
      <c r="W153" s="4">
        <f t="shared" si="63"/>
        <v>0</v>
      </c>
      <c r="X153" s="4">
        <f t="shared" si="63"/>
        <v>0</v>
      </c>
      <c r="Y153" s="4">
        <f t="shared" si="63"/>
        <v>0</v>
      </c>
      <c r="Z153" s="4">
        <f t="shared" si="63"/>
        <v>0</v>
      </c>
    </row>
    <row r="154" spans="2:26">
      <c r="B154" s="1">
        <f t="shared" si="37"/>
        <v>77</v>
      </c>
      <c r="C154" s="1"/>
      <c r="D154" s="4">
        <f t="shared" ref="D154:Z154" si="64">ROUND(D76+D$16*1.5,2)</f>
        <v>0</v>
      </c>
      <c r="E154" s="4">
        <f t="shared" si="64"/>
        <v>0</v>
      </c>
      <c r="F154" s="4">
        <f t="shared" si="64"/>
        <v>0</v>
      </c>
      <c r="G154" s="4">
        <f t="shared" si="64"/>
        <v>0</v>
      </c>
      <c r="H154" s="4">
        <f t="shared" si="64"/>
        <v>0</v>
      </c>
      <c r="I154" s="4">
        <f t="shared" si="64"/>
        <v>0</v>
      </c>
      <c r="J154" s="4">
        <f t="shared" si="64"/>
        <v>0</v>
      </c>
      <c r="K154" s="4">
        <f t="shared" si="64"/>
        <v>0</v>
      </c>
      <c r="L154" s="4">
        <f t="shared" si="64"/>
        <v>0</v>
      </c>
      <c r="M154" s="4">
        <f t="shared" si="64"/>
        <v>0</v>
      </c>
      <c r="N154" s="4">
        <f t="shared" si="64"/>
        <v>0</v>
      </c>
      <c r="O154" s="4">
        <f t="shared" si="64"/>
        <v>0</v>
      </c>
      <c r="P154" s="4">
        <f t="shared" si="64"/>
        <v>0</v>
      </c>
      <c r="Q154" s="4">
        <f t="shared" si="64"/>
        <v>0</v>
      </c>
      <c r="R154" s="4">
        <f t="shared" si="64"/>
        <v>0</v>
      </c>
      <c r="S154" s="4">
        <f t="shared" si="64"/>
        <v>0</v>
      </c>
      <c r="T154" s="4">
        <f t="shared" si="64"/>
        <v>0</v>
      </c>
      <c r="U154" s="4">
        <f t="shared" si="64"/>
        <v>0</v>
      </c>
      <c r="V154" s="4">
        <f t="shared" si="64"/>
        <v>0</v>
      </c>
      <c r="W154" s="4">
        <f t="shared" si="64"/>
        <v>0</v>
      </c>
      <c r="X154" s="4">
        <f t="shared" si="64"/>
        <v>0</v>
      </c>
      <c r="Y154" s="4">
        <f t="shared" si="64"/>
        <v>0</v>
      </c>
      <c r="Z154" s="4">
        <f t="shared" si="64"/>
        <v>0</v>
      </c>
    </row>
    <row r="155" spans="2:26">
      <c r="B155" s="1">
        <f t="shared" si="37"/>
        <v>78</v>
      </c>
      <c r="C155" s="1"/>
      <c r="D155" s="4">
        <f t="shared" ref="D155:Z155" si="65">ROUND(D77+D$16*1.5,2)</f>
        <v>0</v>
      </c>
      <c r="E155" s="4">
        <f t="shared" si="65"/>
        <v>0</v>
      </c>
      <c r="F155" s="4">
        <f t="shared" si="65"/>
        <v>0</v>
      </c>
      <c r="G155" s="4">
        <f t="shared" si="65"/>
        <v>0</v>
      </c>
      <c r="H155" s="4">
        <f t="shared" si="65"/>
        <v>0</v>
      </c>
      <c r="I155" s="4">
        <f t="shared" si="65"/>
        <v>0</v>
      </c>
      <c r="J155" s="4">
        <f t="shared" si="65"/>
        <v>0</v>
      </c>
      <c r="K155" s="4">
        <f t="shared" si="65"/>
        <v>0</v>
      </c>
      <c r="L155" s="4">
        <f t="shared" si="65"/>
        <v>0</v>
      </c>
      <c r="M155" s="4">
        <f t="shared" si="65"/>
        <v>0</v>
      </c>
      <c r="N155" s="4">
        <f t="shared" si="65"/>
        <v>0</v>
      </c>
      <c r="O155" s="4">
        <f t="shared" si="65"/>
        <v>0</v>
      </c>
      <c r="P155" s="4">
        <f t="shared" si="65"/>
        <v>0</v>
      </c>
      <c r="Q155" s="4">
        <f t="shared" si="65"/>
        <v>0</v>
      </c>
      <c r="R155" s="4">
        <f t="shared" si="65"/>
        <v>0</v>
      </c>
      <c r="S155" s="4">
        <f t="shared" si="65"/>
        <v>0</v>
      </c>
      <c r="T155" s="4">
        <f t="shared" si="65"/>
        <v>0</v>
      </c>
      <c r="U155" s="4">
        <f t="shared" si="65"/>
        <v>0</v>
      </c>
      <c r="V155" s="4">
        <f t="shared" si="65"/>
        <v>0</v>
      </c>
      <c r="W155" s="4">
        <f t="shared" si="65"/>
        <v>0</v>
      </c>
      <c r="X155" s="4">
        <f t="shared" si="65"/>
        <v>0</v>
      </c>
      <c r="Y155" s="4">
        <f t="shared" si="65"/>
        <v>0</v>
      </c>
      <c r="Z155" s="4">
        <f t="shared" si="65"/>
        <v>0</v>
      </c>
    </row>
    <row r="156" spans="2:26">
      <c r="B156" s="1">
        <f t="shared" si="37"/>
        <v>79</v>
      </c>
      <c r="C156" s="1"/>
      <c r="D156" s="4">
        <f t="shared" ref="D156:Z156" si="66">ROUND(D78+D$16*1.5,2)</f>
        <v>0</v>
      </c>
      <c r="E156" s="4">
        <f t="shared" si="66"/>
        <v>0</v>
      </c>
      <c r="F156" s="4">
        <f t="shared" si="66"/>
        <v>0</v>
      </c>
      <c r="G156" s="4">
        <f t="shared" si="66"/>
        <v>0</v>
      </c>
      <c r="H156" s="4">
        <f t="shared" si="66"/>
        <v>0</v>
      </c>
      <c r="I156" s="4">
        <f t="shared" si="66"/>
        <v>0</v>
      </c>
      <c r="J156" s="4">
        <f t="shared" si="66"/>
        <v>0</v>
      </c>
      <c r="K156" s="4">
        <f t="shared" si="66"/>
        <v>0</v>
      </c>
      <c r="L156" s="4">
        <f t="shared" si="66"/>
        <v>0</v>
      </c>
      <c r="M156" s="4">
        <f t="shared" si="66"/>
        <v>0</v>
      </c>
      <c r="N156" s="4">
        <f t="shared" si="66"/>
        <v>0</v>
      </c>
      <c r="O156" s="4">
        <f t="shared" si="66"/>
        <v>0</v>
      </c>
      <c r="P156" s="4">
        <f t="shared" si="66"/>
        <v>0</v>
      </c>
      <c r="Q156" s="4">
        <f t="shared" si="66"/>
        <v>0</v>
      </c>
      <c r="R156" s="4">
        <f t="shared" si="66"/>
        <v>0</v>
      </c>
      <c r="S156" s="4">
        <f t="shared" si="66"/>
        <v>0</v>
      </c>
      <c r="T156" s="4">
        <f t="shared" si="66"/>
        <v>0</v>
      </c>
      <c r="U156" s="4">
        <f t="shared" si="66"/>
        <v>0</v>
      </c>
      <c r="V156" s="4">
        <f t="shared" si="66"/>
        <v>0</v>
      </c>
      <c r="W156" s="4">
        <f t="shared" si="66"/>
        <v>0</v>
      </c>
      <c r="X156" s="4">
        <f t="shared" si="66"/>
        <v>0</v>
      </c>
      <c r="Y156" s="4">
        <f t="shared" si="66"/>
        <v>0</v>
      </c>
      <c r="Z156" s="4">
        <f t="shared" si="66"/>
        <v>0</v>
      </c>
    </row>
    <row r="157" spans="2:26">
      <c r="B157" s="1">
        <f t="shared" si="37"/>
        <v>80</v>
      </c>
      <c r="C157" s="1"/>
      <c r="D157" s="4">
        <f t="shared" ref="D157:Z157" si="67">ROUND(D79+D$16*1.5,2)</f>
        <v>0</v>
      </c>
      <c r="E157" s="4">
        <f t="shared" si="67"/>
        <v>0</v>
      </c>
      <c r="F157" s="4">
        <f t="shared" si="67"/>
        <v>0</v>
      </c>
      <c r="G157" s="4">
        <f t="shared" si="67"/>
        <v>0</v>
      </c>
      <c r="H157" s="4">
        <f t="shared" si="67"/>
        <v>0</v>
      </c>
      <c r="I157" s="4">
        <f t="shared" si="67"/>
        <v>0</v>
      </c>
      <c r="J157" s="4">
        <f t="shared" si="67"/>
        <v>0</v>
      </c>
      <c r="K157" s="4">
        <f t="shared" si="67"/>
        <v>0</v>
      </c>
      <c r="L157" s="4">
        <f t="shared" si="67"/>
        <v>0</v>
      </c>
      <c r="M157" s="4">
        <f t="shared" si="67"/>
        <v>0</v>
      </c>
      <c r="N157" s="4">
        <f t="shared" si="67"/>
        <v>0</v>
      </c>
      <c r="O157" s="4">
        <f t="shared" si="67"/>
        <v>0</v>
      </c>
      <c r="P157" s="4">
        <f t="shared" si="67"/>
        <v>0</v>
      </c>
      <c r="Q157" s="4">
        <f t="shared" si="67"/>
        <v>0</v>
      </c>
      <c r="R157" s="4">
        <f t="shared" si="67"/>
        <v>0</v>
      </c>
      <c r="S157" s="4">
        <f t="shared" si="67"/>
        <v>0</v>
      </c>
      <c r="T157" s="4">
        <f t="shared" si="67"/>
        <v>0</v>
      </c>
      <c r="U157" s="4">
        <f t="shared" si="67"/>
        <v>0</v>
      </c>
      <c r="V157" s="4">
        <f t="shared" si="67"/>
        <v>0</v>
      </c>
      <c r="W157" s="4">
        <f t="shared" si="67"/>
        <v>0</v>
      </c>
      <c r="X157" s="4">
        <f t="shared" si="67"/>
        <v>0</v>
      </c>
      <c r="Y157" s="4">
        <f t="shared" si="67"/>
        <v>0</v>
      </c>
      <c r="Z157" s="4">
        <f t="shared" si="67"/>
        <v>0</v>
      </c>
    </row>
    <row r="158" spans="2:26">
      <c r="B158" s="1">
        <f t="shared" si="37"/>
        <v>81</v>
      </c>
      <c r="C158" s="1"/>
      <c r="D158" s="4">
        <f t="shared" ref="D158:Z158" si="68">ROUND(D80+D$16*1.5,2)</f>
        <v>0</v>
      </c>
      <c r="E158" s="4">
        <f t="shared" si="68"/>
        <v>0</v>
      </c>
      <c r="F158" s="4">
        <f t="shared" si="68"/>
        <v>0</v>
      </c>
      <c r="G158" s="4">
        <f t="shared" si="68"/>
        <v>0</v>
      </c>
      <c r="H158" s="4">
        <f t="shared" si="68"/>
        <v>0</v>
      </c>
      <c r="I158" s="4">
        <f t="shared" si="68"/>
        <v>0</v>
      </c>
      <c r="J158" s="4">
        <f t="shared" si="68"/>
        <v>0</v>
      </c>
      <c r="K158" s="4">
        <f t="shared" si="68"/>
        <v>0</v>
      </c>
      <c r="L158" s="4">
        <f t="shared" si="68"/>
        <v>0</v>
      </c>
      <c r="M158" s="4">
        <f t="shared" si="68"/>
        <v>0</v>
      </c>
      <c r="N158" s="4">
        <f t="shared" si="68"/>
        <v>0</v>
      </c>
      <c r="O158" s="4">
        <f t="shared" si="68"/>
        <v>0</v>
      </c>
      <c r="P158" s="4">
        <f t="shared" si="68"/>
        <v>0</v>
      </c>
      <c r="Q158" s="4">
        <f t="shared" si="68"/>
        <v>0</v>
      </c>
      <c r="R158" s="4">
        <f t="shared" si="68"/>
        <v>0</v>
      </c>
      <c r="S158" s="4">
        <f t="shared" si="68"/>
        <v>0</v>
      </c>
      <c r="T158" s="4">
        <f t="shared" si="68"/>
        <v>0</v>
      </c>
      <c r="U158" s="4">
        <f t="shared" si="68"/>
        <v>0</v>
      </c>
      <c r="V158" s="4">
        <f t="shared" si="68"/>
        <v>0</v>
      </c>
      <c r="W158" s="4">
        <f t="shared" si="68"/>
        <v>0</v>
      </c>
      <c r="X158" s="4">
        <f t="shared" si="68"/>
        <v>0</v>
      </c>
      <c r="Y158" s="4">
        <f t="shared" si="68"/>
        <v>0</v>
      </c>
      <c r="Z158" s="4">
        <f t="shared" si="68"/>
        <v>0</v>
      </c>
    </row>
    <row r="159" spans="2:26">
      <c r="B159" s="1">
        <f t="shared" si="37"/>
        <v>82</v>
      </c>
      <c r="C159" s="1"/>
      <c r="D159" s="4">
        <f t="shared" ref="D159:Z159" si="69">ROUND(D81+D$16*1.5,2)</f>
        <v>0</v>
      </c>
      <c r="E159" s="4">
        <f t="shared" si="69"/>
        <v>0</v>
      </c>
      <c r="F159" s="4">
        <f t="shared" si="69"/>
        <v>0</v>
      </c>
      <c r="G159" s="4">
        <f t="shared" si="69"/>
        <v>0</v>
      </c>
      <c r="H159" s="4">
        <f t="shared" si="69"/>
        <v>0</v>
      </c>
      <c r="I159" s="4">
        <f t="shared" si="69"/>
        <v>0</v>
      </c>
      <c r="J159" s="4">
        <f t="shared" si="69"/>
        <v>0</v>
      </c>
      <c r="K159" s="4">
        <f t="shared" si="69"/>
        <v>0</v>
      </c>
      <c r="L159" s="4">
        <f t="shared" si="69"/>
        <v>0</v>
      </c>
      <c r="M159" s="4">
        <f t="shared" si="69"/>
        <v>0</v>
      </c>
      <c r="N159" s="4">
        <f t="shared" si="69"/>
        <v>0</v>
      </c>
      <c r="O159" s="4">
        <f t="shared" si="69"/>
        <v>0</v>
      </c>
      <c r="P159" s="4">
        <f t="shared" si="69"/>
        <v>0</v>
      </c>
      <c r="Q159" s="4">
        <f t="shared" si="69"/>
        <v>0</v>
      </c>
      <c r="R159" s="4">
        <f t="shared" si="69"/>
        <v>0</v>
      </c>
      <c r="S159" s="4">
        <f t="shared" si="69"/>
        <v>0</v>
      </c>
      <c r="T159" s="4">
        <f t="shared" si="69"/>
        <v>0</v>
      </c>
      <c r="U159" s="4">
        <f t="shared" si="69"/>
        <v>0</v>
      </c>
      <c r="V159" s="4">
        <f t="shared" si="69"/>
        <v>0</v>
      </c>
      <c r="W159" s="4">
        <f t="shared" si="69"/>
        <v>0</v>
      </c>
      <c r="X159" s="4">
        <f t="shared" si="69"/>
        <v>0</v>
      </c>
      <c r="Y159" s="4">
        <f t="shared" si="69"/>
        <v>0</v>
      </c>
      <c r="Z159" s="4">
        <f t="shared" si="69"/>
        <v>0</v>
      </c>
    </row>
    <row r="160" spans="2:26">
      <c r="B160" s="1">
        <f t="shared" ref="B160:B166" si="70">B159+1</f>
        <v>83</v>
      </c>
      <c r="C160" s="1"/>
      <c r="D160" s="4">
        <f t="shared" ref="D160:Z160" si="71">ROUND(D82+D$16*1.5,2)</f>
        <v>0</v>
      </c>
      <c r="E160" s="4">
        <f t="shared" si="71"/>
        <v>0</v>
      </c>
      <c r="F160" s="4">
        <f t="shared" si="71"/>
        <v>0</v>
      </c>
      <c r="G160" s="4">
        <f t="shared" si="71"/>
        <v>0</v>
      </c>
      <c r="H160" s="4">
        <f t="shared" si="71"/>
        <v>0</v>
      </c>
      <c r="I160" s="4">
        <f t="shared" si="71"/>
        <v>0</v>
      </c>
      <c r="J160" s="4">
        <f t="shared" si="71"/>
        <v>0</v>
      </c>
      <c r="K160" s="4">
        <f t="shared" si="71"/>
        <v>0</v>
      </c>
      <c r="L160" s="4">
        <f t="shared" si="71"/>
        <v>0</v>
      </c>
      <c r="M160" s="4">
        <f t="shared" si="71"/>
        <v>0</v>
      </c>
      <c r="N160" s="4">
        <f t="shared" si="71"/>
        <v>0</v>
      </c>
      <c r="O160" s="4">
        <f t="shared" si="71"/>
        <v>0</v>
      </c>
      <c r="P160" s="4">
        <f t="shared" si="71"/>
        <v>0</v>
      </c>
      <c r="Q160" s="4">
        <f t="shared" si="71"/>
        <v>0</v>
      </c>
      <c r="R160" s="4">
        <f t="shared" si="71"/>
        <v>0</v>
      </c>
      <c r="S160" s="4">
        <f t="shared" si="71"/>
        <v>0</v>
      </c>
      <c r="T160" s="4">
        <f t="shared" si="71"/>
        <v>0</v>
      </c>
      <c r="U160" s="4">
        <f t="shared" si="71"/>
        <v>0</v>
      </c>
      <c r="V160" s="4">
        <f t="shared" si="71"/>
        <v>0</v>
      </c>
      <c r="W160" s="4">
        <f t="shared" si="71"/>
        <v>0</v>
      </c>
      <c r="X160" s="4">
        <f t="shared" si="71"/>
        <v>0</v>
      </c>
      <c r="Y160" s="4">
        <f t="shared" si="71"/>
        <v>0</v>
      </c>
      <c r="Z160" s="4">
        <f t="shared" si="71"/>
        <v>0</v>
      </c>
    </row>
    <row r="161" spans="2:26">
      <c r="B161" s="1">
        <f t="shared" si="70"/>
        <v>84</v>
      </c>
      <c r="C161" s="1"/>
      <c r="D161" s="4">
        <f t="shared" ref="D161:Z161" si="72">ROUND(D83+D$16*1.5,2)</f>
        <v>0</v>
      </c>
      <c r="E161" s="4">
        <f t="shared" si="72"/>
        <v>0</v>
      </c>
      <c r="F161" s="4">
        <f t="shared" si="72"/>
        <v>0</v>
      </c>
      <c r="G161" s="4">
        <f t="shared" si="72"/>
        <v>0</v>
      </c>
      <c r="H161" s="4">
        <f t="shared" si="72"/>
        <v>0</v>
      </c>
      <c r="I161" s="4">
        <f t="shared" si="72"/>
        <v>0</v>
      </c>
      <c r="J161" s="4">
        <f t="shared" si="72"/>
        <v>0</v>
      </c>
      <c r="K161" s="4">
        <f t="shared" si="72"/>
        <v>0</v>
      </c>
      <c r="L161" s="4">
        <f t="shared" si="72"/>
        <v>0</v>
      </c>
      <c r="M161" s="4">
        <f t="shared" si="72"/>
        <v>0</v>
      </c>
      <c r="N161" s="4">
        <f t="shared" si="72"/>
        <v>0</v>
      </c>
      <c r="O161" s="4">
        <f t="shared" si="72"/>
        <v>0</v>
      </c>
      <c r="P161" s="4">
        <f t="shared" si="72"/>
        <v>0</v>
      </c>
      <c r="Q161" s="4">
        <f t="shared" si="72"/>
        <v>0</v>
      </c>
      <c r="R161" s="4">
        <f t="shared" si="72"/>
        <v>0</v>
      </c>
      <c r="S161" s="4">
        <f t="shared" si="72"/>
        <v>0</v>
      </c>
      <c r="T161" s="4">
        <f t="shared" si="72"/>
        <v>0</v>
      </c>
      <c r="U161" s="4">
        <f t="shared" si="72"/>
        <v>0</v>
      </c>
      <c r="V161" s="4">
        <f t="shared" si="72"/>
        <v>0</v>
      </c>
      <c r="W161" s="4">
        <f t="shared" si="72"/>
        <v>0</v>
      </c>
      <c r="X161" s="4">
        <f t="shared" si="72"/>
        <v>0</v>
      </c>
      <c r="Y161" s="4">
        <f t="shared" si="72"/>
        <v>0</v>
      </c>
      <c r="Z161" s="4">
        <f t="shared" si="72"/>
        <v>0</v>
      </c>
    </row>
    <row r="162" spans="2:26">
      <c r="B162" s="1">
        <f t="shared" si="70"/>
        <v>85</v>
      </c>
      <c r="C162" s="1"/>
      <c r="D162" s="4">
        <f t="shared" ref="D162:Z162" si="73">ROUND(D84+D$16*1.5,2)</f>
        <v>0</v>
      </c>
      <c r="E162" s="4">
        <f t="shared" si="73"/>
        <v>0</v>
      </c>
      <c r="F162" s="4">
        <f t="shared" si="73"/>
        <v>0</v>
      </c>
      <c r="G162" s="4">
        <f t="shared" si="73"/>
        <v>0</v>
      </c>
      <c r="H162" s="4">
        <f t="shared" si="73"/>
        <v>0</v>
      </c>
      <c r="I162" s="4">
        <f t="shared" si="73"/>
        <v>0</v>
      </c>
      <c r="J162" s="4">
        <f t="shared" si="73"/>
        <v>0</v>
      </c>
      <c r="K162" s="4">
        <f t="shared" si="73"/>
        <v>0</v>
      </c>
      <c r="L162" s="4">
        <f t="shared" si="73"/>
        <v>0</v>
      </c>
      <c r="M162" s="4">
        <f t="shared" si="73"/>
        <v>0</v>
      </c>
      <c r="N162" s="4">
        <f t="shared" si="73"/>
        <v>0</v>
      </c>
      <c r="O162" s="4">
        <f t="shared" si="73"/>
        <v>0</v>
      </c>
      <c r="P162" s="4">
        <f t="shared" si="73"/>
        <v>0</v>
      </c>
      <c r="Q162" s="4">
        <f t="shared" si="73"/>
        <v>0</v>
      </c>
      <c r="R162" s="4">
        <f t="shared" si="73"/>
        <v>0</v>
      </c>
      <c r="S162" s="4">
        <f t="shared" si="73"/>
        <v>0</v>
      </c>
      <c r="T162" s="4">
        <f t="shared" si="73"/>
        <v>0</v>
      </c>
      <c r="U162" s="4">
        <f t="shared" si="73"/>
        <v>0</v>
      </c>
      <c r="V162" s="4">
        <f t="shared" si="73"/>
        <v>0</v>
      </c>
      <c r="W162" s="4">
        <f t="shared" si="73"/>
        <v>0</v>
      </c>
      <c r="X162" s="4">
        <f t="shared" si="73"/>
        <v>0</v>
      </c>
      <c r="Y162" s="4">
        <f t="shared" si="73"/>
        <v>0</v>
      </c>
      <c r="Z162" s="4">
        <f t="shared" si="73"/>
        <v>0</v>
      </c>
    </row>
    <row r="163" spans="2:26">
      <c r="B163" s="1">
        <f t="shared" si="70"/>
        <v>86</v>
      </c>
      <c r="C163" s="1"/>
      <c r="D163" s="4">
        <f t="shared" ref="D163:Z163" si="74">ROUND(D85+D$16*1.5,2)</f>
        <v>0</v>
      </c>
      <c r="E163" s="4">
        <f t="shared" si="74"/>
        <v>0</v>
      </c>
      <c r="F163" s="4">
        <f t="shared" si="74"/>
        <v>0</v>
      </c>
      <c r="G163" s="4">
        <f t="shared" si="74"/>
        <v>0</v>
      </c>
      <c r="H163" s="4">
        <f t="shared" si="74"/>
        <v>0</v>
      </c>
      <c r="I163" s="4">
        <f t="shared" si="74"/>
        <v>0</v>
      </c>
      <c r="J163" s="4">
        <f t="shared" si="74"/>
        <v>0</v>
      </c>
      <c r="K163" s="4">
        <f t="shared" si="74"/>
        <v>0</v>
      </c>
      <c r="L163" s="4">
        <f t="shared" si="74"/>
        <v>0</v>
      </c>
      <c r="M163" s="4">
        <f t="shared" si="74"/>
        <v>0</v>
      </c>
      <c r="N163" s="4">
        <f t="shared" si="74"/>
        <v>0</v>
      </c>
      <c r="O163" s="4">
        <f t="shared" si="74"/>
        <v>0</v>
      </c>
      <c r="P163" s="4">
        <f t="shared" si="74"/>
        <v>0</v>
      </c>
      <c r="Q163" s="4">
        <f t="shared" si="74"/>
        <v>0</v>
      </c>
      <c r="R163" s="4">
        <f t="shared" si="74"/>
        <v>0</v>
      </c>
      <c r="S163" s="4">
        <f t="shared" si="74"/>
        <v>0</v>
      </c>
      <c r="T163" s="4">
        <f t="shared" si="74"/>
        <v>0</v>
      </c>
      <c r="U163" s="4">
        <f t="shared" si="74"/>
        <v>0</v>
      </c>
      <c r="V163" s="4">
        <f t="shared" si="74"/>
        <v>0</v>
      </c>
      <c r="W163" s="4">
        <f t="shared" si="74"/>
        <v>0</v>
      </c>
      <c r="X163" s="4">
        <f t="shared" si="74"/>
        <v>0</v>
      </c>
      <c r="Y163" s="4">
        <f t="shared" si="74"/>
        <v>0</v>
      </c>
      <c r="Z163" s="4">
        <f t="shared" si="74"/>
        <v>0</v>
      </c>
    </row>
    <row r="164" spans="2:26">
      <c r="B164" s="1">
        <f t="shared" si="70"/>
        <v>87</v>
      </c>
      <c r="C164" s="1"/>
      <c r="D164" s="4">
        <f t="shared" ref="D164:Z164" si="75">ROUND(D86+D$16*1.5,2)</f>
        <v>0</v>
      </c>
      <c r="E164" s="4">
        <f t="shared" si="75"/>
        <v>0</v>
      </c>
      <c r="F164" s="4">
        <f t="shared" si="75"/>
        <v>0</v>
      </c>
      <c r="G164" s="4">
        <f t="shared" si="75"/>
        <v>0</v>
      </c>
      <c r="H164" s="4">
        <f t="shared" si="75"/>
        <v>0</v>
      </c>
      <c r="I164" s="4">
        <f t="shared" si="75"/>
        <v>0</v>
      </c>
      <c r="J164" s="4">
        <f t="shared" si="75"/>
        <v>0</v>
      </c>
      <c r="K164" s="4">
        <f t="shared" si="75"/>
        <v>0</v>
      </c>
      <c r="L164" s="4">
        <f t="shared" si="75"/>
        <v>0</v>
      </c>
      <c r="M164" s="4">
        <f t="shared" si="75"/>
        <v>0</v>
      </c>
      <c r="N164" s="4">
        <f t="shared" si="75"/>
        <v>0</v>
      </c>
      <c r="O164" s="4">
        <f t="shared" si="75"/>
        <v>0</v>
      </c>
      <c r="P164" s="4">
        <f t="shared" si="75"/>
        <v>0</v>
      </c>
      <c r="Q164" s="4">
        <f t="shared" si="75"/>
        <v>0</v>
      </c>
      <c r="R164" s="4">
        <f t="shared" si="75"/>
        <v>0</v>
      </c>
      <c r="S164" s="4">
        <f t="shared" si="75"/>
        <v>0</v>
      </c>
      <c r="T164" s="4">
        <f t="shared" si="75"/>
        <v>0</v>
      </c>
      <c r="U164" s="4">
        <f t="shared" si="75"/>
        <v>0</v>
      </c>
      <c r="V164" s="4">
        <f t="shared" si="75"/>
        <v>0</v>
      </c>
      <c r="W164" s="4">
        <f t="shared" si="75"/>
        <v>0</v>
      </c>
      <c r="X164" s="4">
        <f t="shared" si="75"/>
        <v>0</v>
      </c>
      <c r="Y164" s="4">
        <f t="shared" si="75"/>
        <v>0</v>
      </c>
      <c r="Z164" s="4">
        <f t="shared" si="75"/>
        <v>0</v>
      </c>
    </row>
    <row r="165" spans="2:26">
      <c r="B165" s="1">
        <f t="shared" si="70"/>
        <v>88</v>
      </c>
      <c r="C165" s="1"/>
      <c r="D165" s="4">
        <f t="shared" ref="D165:Z165" si="76">ROUND(D87+D$16*1.5,2)</f>
        <v>0</v>
      </c>
      <c r="E165" s="4">
        <f t="shared" si="76"/>
        <v>0</v>
      </c>
      <c r="F165" s="4">
        <f t="shared" si="76"/>
        <v>0</v>
      </c>
      <c r="G165" s="4">
        <f t="shared" si="76"/>
        <v>0</v>
      </c>
      <c r="H165" s="4">
        <f t="shared" si="76"/>
        <v>0</v>
      </c>
      <c r="I165" s="4">
        <f t="shared" si="76"/>
        <v>0</v>
      </c>
      <c r="J165" s="4">
        <f t="shared" si="76"/>
        <v>0</v>
      </c>
      <c r="K165" s="4">
        <f t="shared" si="76"/>
        <v>0</v>
      </c>
      <c r="L165" s="4">
        <f t="shared" si="76"/>
        <v>0</v>
      </c>
      <c r="M165" s="4">
        <f t="shared" si="76"/>
        <v>0</v>
      </c>
      <c r="N165" s="4">
        <f t="shared" si="76"/>
        <v>0</v>
      </c>
      <c r="O165" s="4">
        <f t="shared" si="76"/>
        <v>0</v>
      </c>
      <c r="P165" s="4">
        <f t="shared" si="76"/>
        <v>0</v>
      </c>
      <c r="Q165" s="4">
        <f t="shared" si="76"/>
        <v>0</v>
      </c>
      <c r="R165" s="4">
        <f t="shared" si="76"/>
        <v>0</v>
      </c>
      <c r="S165" s="4">
        <f t="shared" si="76"/>
        <v>0</v>
      </c>
      <c r="T165" s="4">
        <f t="shared" si="76"/>
        <v>0</v>
      </c>
      <c r="U165" s="4">
        <f t="shared" si="76"/>
        <v>0</v>
      </c>
      <c r="V165" s="4">
        <f t="shared" si="76"/>
        <v>0</v>
      </c>
      <c r="W165" s="4">
        <f t="shared" si="76"/>
        <v>0</v>
      </c>
      <c r="X165" s="4">
        <f t="shared" si="76"/>
        <v>0</v>
      </c>
      <c r="Y165" s="4">
        <f t="shared" si="76"/>
        <v>0</v>
      </c>
      <c r="Z165" s="4">
        <f t="shared" si="76"/>
        <v>0</v>
      </c>
    </row>
    <row r="166" spans="2:26">
      <c r="B166" s="1">
        <f t="shared" si="70"/>
        <v>89</v>
      </c>
      <c r="C166" s="1"/>
      <c r="D166" s="4">
        <f t="shared" ref="D166:Z166" si="77">ROUND(D88+D$16*1.5,2)</f>
        <v>0</v>
      </c>
      <c r="E166" s="4">
        <f t="shared" si="77"/>
        <v>0</v>
      </c>
      <c r="F166" s="4">
        <f t="shared" si="77"/>
        <v>0</v>
      </c>
      <c r="G166" s="4">
        <f t="shared" si="77"/>
        <v>0</v>
      </c>
      <c r="H166" s="4">
        <f t="shared" si="77"/>
        <v>0</v>
      </c>
      <c r="I166" s="4">
        <f t="shared" si="77"/>
        <v>0</v>
      </c>
      <c r="J166" s="4">
        <f t="shared" si="77"/>
        <v>0</v>
      </c>
      <c r="K166" s="4">
        <f t="shared" si="77"/>
        <v>0</v>
      </c>
      <c r="L166" s="4">
        <f t="shared" si="77"/>
        <v>0</v>
      </c>
      <c r="M166" s="4">
        <f t="shared" si="77"/>
        <v>0</v>
      </c>
      <c r="N166" s="4">
        <f t="shared" si="77"/>
        <v>0</v>
      </c>
      <c r="O166" s="4">
        <f t="shared" si="77"/>
        <v>0</v>
      </c>
      <c r="P166" s="4">
        <f t="shared" si="77"/>
        <v>0</v>
      </c>
      <c r="Q166" s="4">
        <f t="shared" si="77"/>
        <v>0</v>
      </c>
      <c r="R166" s="4">
        <f t="shared" si="77"/>
        <v>0</v>
      </c>
      <c r="S166" s="4">
        <f t="shared" si="77"/>
        <v>0</v>
      </c>
      <c r="T166" s="4">
        <f t="shared" si="77"/>
        <v>0</v>
      </c>
      <c r="U166" s="4">
        <f t="shared" si="77"/>
        <v>0</v>
      </c>
      <c r="V166" s="4">
        <f t="shared" si="77"/>
        <v>0</v>
      </c>
      <c r="W166" s="4">
        <f t="shared" si="77"/>
        <v>0</v>
      </c>
      <c r="X166" s="4">
        <f t="shared" si="77"/>
        <v>0</v>
      </c>
      <c r="Y166" s="4">
        <f t="shared" si="77"/>
        <v>0</v>
      </c>
      <c r="Z166" s="4">
        <f t="shared" si="77"/>
        <v>0</v>
      </c>
    </row>
    <row r="169" spans="2:26" s="32" customFormat="1">
      <c r="B169" s="32" t="s">
        <v>18</v>
      </c>
      <c r="D169" s="33" t="s">
        <v>34</v>
      </c>
      <c r="E169" s="33" t="s">
        <v>34</v>
      </c>
      <c r="F169" s="33" t="s">
        <v>34</v>
      </c>
      <c r="G169" s="33" t="s">
        <v>34</v>
      </c>
      <c r="H169" s="33" t="s">
        <v>34</v>
      </c>
      <c r="I169" s="33" t="s">
        <v>34</v>
      </c>
      <c r="J169" s="33" t="s">
        <v>34</v>
      </c>
      <c r="K169" s="33" t="s">
        <v>34</v>
      </c>
      <c r="L169" s="33" t="s">
        <v>34</v>
      </c>
      <c r="M169" s="33" t="s">
        <v>34</v>
      </c>
      <c r="N169" s="33" t="s">
        <v>34</v>
      </c>
      <c r="O169" s="33" t="s">
        <v>34</v>
      </c>
      <c r="P169" s="33" t="s">
        <v>34</v>
      </c>
      <c r="Q169" s="33" t="s">
        <v>34</v>
      </c>
      <c r="R169" s="33" t="s">
        <v>34</v>
      </c>
      <c r="S169" s="33" t="s">
        <v>34</v>
      </c>
      <c r="T169" s="33" t="s">
        <v>34</v>
      </c>
      <c r="U169" s="33" t="s">
        <v>34</v>
      </c>
      <c r="V169" s="33" t="s">
        <v>34</v>
      </c>
      <c r="W169" s="33" t="s">
        <v>34</v>
      </c>
      <c r="X169" s="33" t="s">
        <v>34</v>
      </c>
      <c r="Y169" s="33" t="s">
        <v>34</v>
      </c>
      <c r="Z169" s="33" t="s">
        <v>34</v>
      </c>
    </row>
    <row r="170" spans="2:26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2:26">
      <c r="B171" s="1" t="s">
        <v>17</v>
      </c>
      <c r="C171" s="1"/>
    </row>
    <row r="172" spans="2:26">
      <c r="B172" s="1" t="s">
        <v>100</v>
      </c>
      <c r="C172" s="1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2:26">
      <c r="B173" s="1">
        <v>18</v>
      </c>
      <c r="C173" s="1"/>
      <c r="D173" s="4">
        <f t="shared" ref="D173:Z173" si="78">ROUND(D17*2,2)</f>
        <v>0</v>
      </c>
      <c r="E173" s="4">
        <f t="shared" si="78"/>
        <v>0</v>
      </c>
      <c r="F173" s="4">
        <f t="shared" si="78"/>
        <v>0</v>
      </c>
      <c r="G173" s="4">
        <f t="shared" si="78"/>
        <v>0</v>
      </c>
      <c r="H173" s="4">
        <f t="shared" si="78"/>
        <v>0</v>
      </c>
      <c r="I173" s="4">
        <f t="shared" si="78"/>
        <v>0</v>
      </c>
      <c r="J173" s="4">
        <f t="shared" si="78"/>
        <v>0</v>
      </c>
      <c r="K173" s="4">
        <f t="shared" si="78"/>
        <v>0</v>
      </c>
      <c r="L173" s="4">
        <f t="shared" si="78"/>
        <v>0</v>
      </c>
      <c r="M173" s="4">
        <f t="shared" si="78"/>
        <v>0</v>
      </c>
      <c r="N173" s="4">
        <f t="shared" si="78"/>
        <v>0</v>
      </c>
      <c r="O173" s="4">
        <f t="shared" si="78"/>
        <v>0</v>
      </c>
      <c r="P173" s="4">
        <f t="shared" si="78"/>
        <v>0</v>
      </c>
      <c r="Q173" s="4">
        <f t="shared" si="78"/>
        <v>0</v>
      </c>
      <c r="R173" s="4">
        <f t="shared" si="78"/>
        <v>0</v>
      </c>
      <c r="S173" s="4">
        <f t="shared" si="78"/>
        <v>0</v>
      </c>
      <c r="T173" s="4">
        <f t="shared" si="78"/>
        <v>0</v>
      </c>
      <c r="U173" s="4">
        <f t="shared" si="78"/>
        <v>0</v>
      </c>
      <c r="V173" s="4">
        <f t="shared" si="78"/>
        <v>0</v>
      </c>
      <c r="W173" s="4">
        <f t="shared" si="78"/>
        <v>0</v>
      </c>
      <c r="X173" s="4">
        <f t="shared" si="78"/>
        <v>0</v>
      </c>
      <c r="Y173" s="4">
        <f t="shared" si="78"/>
        <v>0</v>
      </c>
      <c r="Z173" s="4">
        <f t="shared" si="78"/>
        <v>0</v>
      </c>
    </row>
    <row r="174" spans="2:26">
      <c r="B174" s="1">
        <f t="shared" ref="B174:B205" si="79">B173+1</f>
        <v>19</v>
      </c>
      <c r="C174" s="1"/>
      <c r="D174" s="4">
        <f t="shared" ref="D174:Z174" si="80">ROUND(D18*2,2)</f>
        <v>0</v>
      </c>
      <c r="E174" s="4">
        <f t="shared" si="80"/>
        <v>0</v>
      </c>
      <c r="F174" s="4">
        <f t="shared" si="80"/>
        <v>0</v>
      </c>
      <c r="G174" s="4">
        <f t="shared" si="80"/>
        <v>0</v>
      </c>
      <c r="H174" s="4">
        <f t="shared" si="80"/>
        <v>0</v>
      </c>
      <c r="I174" s="4">
        <f t="shared" si="80"/>
        <v>0</v>
      </c>
      <c r="J174" s="4">
        <f t="shared" si="80"/>
        <v>0</v>
      </c>
      <c r="K174" s="4">
        <f t="shared" si="80"/>
        <v>0</v>
      </c>
      <c r="L174" s="4">
        <f t="shared" si="80"/>
        <v>0</v>
      </c>
      <c r="M174" s="4">
        <f t="shared" si="80"/>
        <v>0</v>
      </c>
      <c r="N174" s="4">
        <f t="shared" si="80"/>
        <v>0</v>
      </c>
      <c r="O174" s="4">
        <f t="shared" si="80"/>
        <v>0</v>
      </c>
      <c r="P174" s="4">
        <f t="shared" si="80"/>
        <v>0</v>
      </c>
      <c r="Q174" s="4">
        <f t="shared" si="80"/>
        <v>0</v>
      </c>
      <c r="R174" s="4">
        <f t="shared" si="80"/>
        <v>0</v>
      </c>
      <c r="S174" s="4">
        <f t="shared" si="80"/>
        <v>0</v>
      </c>
      <c r="T174" s="4">
        <f t="shared" si="80"/>
        <v>0</v>
      </c>
      <c r="U174" s="4">
        <f t="shared" si="80"/>
        <v>0</v>
      </c>
      <c r="V174" s="4">
        <f t="shared" si="80"/>
        <v>0</v>
      </c>
      <c r="W174" s="4">
        <f t="shared" si="80"/>
        <v>0</v>
      </c>
      <c r="X174" s="4">
        <f t="shared" si="80"/>
        <v>0</v>
      </c>
      <c r="Y174" s="4">
        <f t="shared" si="80"/>
        <v>0</v>
      </c>
      <c r="Z174" s="4">
        <f t="shared" si="80"/>
        <v>0</v>
      </c>
    </row>
    <row r="175" spans="2:26">
      <c r="B175" s="1">
        <f t="shared" si="79"/>
        <v>20</v>
      </c>
      <c r="C175" s="1"/>
      <c r="D175" s="4">
        <f t="shared" ref="D175:Z175" si="81">ROUND(D19*2,2)</f>
        <v>0</v>
      </c>
      <c r="E175" s="4">
        <f t="shared" si="81"/>
        <v>0</v>
      </c>
      <c r="F175" s="4">
        <f t="shared" si="81"/>
        <v>0</v>
      </c>
      <c r="G175" s="4">
        <f t="shared" si="81"/>
        <v>0</v>
      </c>
      <c r="H175" s="4">
        <f t="shared" si="81"/>
        <v>0</v>
      </c>
      <c r="I175" s="4">
        <f t="shared" si="81"/>
        <v>0</v>
      </c>
      <c r="J175" s="4">
        <f t="shared" si="81"/>
        <v>0</v>
      </c>
      <c r="K175" s="4">
        <f t="shared" si="81"/>
        <v>0</v>
      </c>
      <c r="L175" s="4">
        <f t="shared" si="81"/>
        <v>0</v>
      </c>
      <c r="M175" s="4">
        <f t="shared" si="81"/>
        <v>0</v>
      </c>
      <c r="N175" s="4">
        <f t="shared" si="81"/>
        <v>0</v>
      </c>
      <c r="O175" s="4">
        <f t="shared" si="81"/>
        <v>0</v>
      </c>
      <c r="P175" s="4">
        <f t="shared" si="81"/>
        <v>0</v>
      </c>
      <c r="Q175" s="4">
        <f t="shared" si="81"/>
        <v>0</v>
      </c>
      <c r="R175" s="4">
        <f t="shared" si="81"/>
        <v>0</v>
      </c>
      <c r="S175" s="4">
        <f t="shared" si="81"/>
        <v>0</v>
      </c>
      <c r="T175" s="4">
        <f t="shared" si="81"/>
        <v>0</v>
      </c>
      <c r="U175" s="4">
        <f t="shared" si="81"/>
        <v>0</v>
      </c>
      <c r="V175" s="4">
        <f t="shared" si="81"/>
        <v>0</v>
      </c>
      <c r="W175" s="4">
        <f t="shared" si="81"/>
        <v>0</v>
      </c>
      <c r="X175" s="4">
        <f t="shared" si="81"/>
        <v>0</v>
      </c>
      <c r="Y175" s="4">
        <f t="shared" si="81"/>
        <v>0</v>
      </c>
      <c r="Z175" s="4">
        <f t="shared" si="81"/>
        <v>0</v>
      </c>
    </row>
    <row r="176" spans="2:26">
      <c r="B176" s="1">
        <f t="shared" si="79"/>
        <v>21</v>
      </c>
      <c r="C176" s="1"/>
      <c r="D176" s="4">
        <f t="shared" ref="D176:Z176" si="82">ROUND(D20*2,2)</f>
        <v>0</v>
      </c>
      <c r="E176" s="4">
        <f t="shared" si="82"/>
        <v>0</v>
      </c>
      <c r="F176" s="4">
        <f t="shared" si="82"/>
        <v>0</v>
      </c>
      <c r="G176" s="4">
        <f t="shared" si="82"/>
        <v>0</v>
      </c>
      <c r="H176" s="4">
        <f t="shared" si="82"/>
        <v>0</v>
      </c>
      <c r="I176" s="4">
        <f t="shared" si="82"/>
        <v>0</v>
      </c>
      <c r="J176" s="4">
        <f t="shared" si="82"/>
        <v>0</v>
      </c>
      <c r="K176" s="4">
        <f t="shared" si="82"/>
        <v>0</v>
      </c>
      <c r="L176" s="4">
        <f t="shared" si="82"/>
        <v>0</v>
      </c>
      <c r="M176" s="4">
        <f t="shared" si="82"/>
        <v>0</v>
      </c>
      <c r="N176" s="4">
        <f t="shared" si="82"/>
        <v>0</v>
      </c>
      <c r="O176" s="4">
        <f t="shared" si="82"/>
        <v>0</v>
      </c>
      <c r="P176" s="4">
        <f t="shared" si="82"/>
        <v>0</v>
      </c>
      <c r="Q176" s="4">
        <f t="shared" si="82"/>
        <v>0</v>
      </c>
      <c r="R176" s="4">
        <f t="shared" si="82"/>
        <v>0</v>
      </c>
      <c r="S176" s="4">
        <f t="shared" si="82"/>
        <v>0</v>
      </c>
      <c r="T176" s="4">
        <f t="shared" si="82"/>
        <v>0</v>
      </c>
      <c r="U176" s="4">
        <f t="shared" si="82"/>
        <v>0</v>
      </c>
      <c r="V176" s="4">
        <f t="shared" si="82"/>
        <v>0</v>
      </c>
      <c r="W176" s="4">
        <f t="shared" si="82"/>
        <v>0</v>
      </c>
      <c r="X176" s="4">
        <f t="shared" si="82"/>
        <v>0</v>
      </c>
      <c r="Y176" s="4">
        <f t="shared" si="82"/>
        <v>0</v>
      </c>
      <c r="Z176" s="4">
        <f t="shared" si="82"/>
        <v>0</v>
      </c>
    </row>
    <row r="177" spans="2:26">
      <c r="B177" s="1">
        <f t="shared" si="79"/>
        <v>22</v>
      </c>
      <c r="C177" s="1"/>
      <c r="D177" s="4">
        <f t="shared" ref="D177:Z177" si="83">ROUND(D21*2,2)</f>
        <v>0</v>
      </c>
      <c r="E177" s="4">
        <f t="shared" si="83"/>
        <v>0</v>
      </c>
      <c r="F177" s="4">
        <f t="shared" si="83"/>
        <v>0</v>
      </c>
      <c r="G177" s="4">
        <f t="shared" si="83"/>
        <v>0</v>
      </c>
      <c r="H177" s="4">
        <f t="shared" si="83"/>
        <v>0</v>
      </c>
      <c r="I177" s="4">
        <f t="shared" si="83"/>
        <v>0</v>
      </c>
      <c r="J177" s="4">
        <f t="shared" si="83"/>
        <v>0</v>
      </c>
      <c r="K177" s="4">
        <f t="shared" si="83"/>
        <v>0</v>
      </c>
      <c r="L177" s="4">
        <f t="shared" si="83"/>
        <v>0</v>
      </c>
      <c r="M177" s="4">
        <f t="shared" si="83"/>
        <v>0</v>
      </c>
      <c r="N177" s="4">
        <f t="shared" si="83"/>
        <v>0</v>
      </c>
      <c r="O177" s="4">
        <f t="shared" si="83"/>
        <v>0</v>
      </c>
      <c r="P177" s="4">
        <f t="shared" si="83"/>
        <v>0</v>
      </c>
      <c r="Q177" s="4">
        <f t="shared" si="83"/>
        <v>0</v>
      </c>
      <c r="R177" s="4">
        <f t="shared" si="83"/>
        <v>0</v>
      </c>
      <c r="S177" s="4">
        <f t="shared" si="83"/>
        <v>0</v>
      </c>
      <c r="T177" s="4">
        <f t="shared" si="83"/>
        <v>0</v>
      </c>
      <c r="U177" s="4">
        <f t="shared" si="83"/>
        <v>0</v>
      </c>
      <c r="V177" s="4">
        <f t="shared" si="83"/>
        <v>0</v>
      </c>
      <c r="W177" s="4">
        <f t="shared" si="83"/>
        <v>0</v>
      </c>
      <c r="X177" s="4">
        <f t="shared" si="83"/>
        <v>0</v>
      </c>
      <c r="Y177" s="4">
        <f t="shared" si="83"/>
        <v>0</v>
      </c>
      <c r="Z177" s="4">
        <f t="shared" si="83"/>
        <v>0</v>
      </c>
    </row>
    <row r="178" spans="2:26">
      <c r="B178" s="1">
        <f t="shared" si="79"/>
        <v>23</v>
      </c>
      <c r="C178" s="1"/>
      <c r="D178" s="4">
        <f t="shared" ref="D178:Z178" si="84">ROUND(D22*2,2)</f>
        <v>0</v>
      </c>
      <c r="E178" s="4">
        <f t="shared" si="84"/>
        <v>0</v>
      </c>
      <c r="F178" s="4">
        <f t="shared" si="84"/>
        <v>0</v>
      </c>
      <c r="G178" s="4">
        <f t="shared" si="84"/>
        <v>0</v>
      </c>
      <c r="H178" s="4">
        <f t="shared" si="84"/>
        <v>0</v>
      </c>
      <c r="I178" s="4">
        <f t="shared" si="84"/>
        <v>0</v>
      </c>
      <c r="J178" s="4">
        <f t="shared" si="84"/>
        <v>0</v>
      </c>
      <c r="K178" s="4">
        <f t="shared" si="84"/>
        <v>0</v>
      </c>
      <c r="L178" s="4">
        <f t="shared" si="84"/>
        <v>0</v>
      </c>
      <c r="M178" s="4">
        <f t="shared" si="84"/>
        <v>0</v>
      </c>
      <c r="N178" s="4">
        <f t="shared" si="84"/>
        <v>0</v>
      </c>
      <c r="O178" s="4">
        <f t="shared" si="84"/>
        <v>0</v>
      </c>
      <c r="P178" s="4">
        <f t="shared" si="84"/>
        <v>0</v>
      </c>
      <c r="Q178" s="4">
        <f t="shared" si="84"/>
        <v>0</v>
      </c>
      <c r="R178" s="4">
        <f t="shared" si="84"/>
        <v>0</v>
      </c>
      <c r="S178" s="4">
        <f t="shared" si="84"/>
        <v>0</v>
      </c>
      <c r="T178" s="4">
        <f t="shared" si="84"/>
        <v>0</v>
      </c>
      <c r="U178" s="4">
        <f t="shared" si="84"/>
        <v>0</v>
      </c>
      <c r="V178" s="4">
        <f t="shared" si="84"/>
        <v>0</v>
      </c>
      <c r="W178" s="4">
        <f t="shared" si="84"/>
        <v>0</v>
      </c>
      <c r="X178" s="4">
        <f t="shared" si="84"/>
        <v>0</v>
      </c>
      <c r="Y178" s="4">
        <f t="shared" si="84"/>
        <v>0</v>
      </c>
      <c r="Z178" s="4">
        <f t="shared" si="84"/>
        <v>0</v>
      </c>
    </row>
    <row r="179" spans="2:26">
      <c r="B179" s="1">
        <f t="shared" si="79"/>
        <v>24</v>
      </c>
      <c r="C179" s="1"/>
      <c r="D179" s="4">
        <f t="shared" ref="D179:Z179" si="85">ROUND(D23*2,2)</f>
        <v>0</v>
      </c>
      <c r="E179" s="4">
        <f t="shared" si="85"/>
        <v>0</v>
      </c>
      <c r="F179" s="4">
        <f t="shared" si="85"/>
        <v>0</v>
      </c>
      <c r="G179" s="4">
        <f t="shared" si="85"/>
        <v>0</v>
      </c>
      <c r="H179" s="4">
        <f t="shared" si="85"/>
        <v>0</v>
      </c>
      <c r="I179" s="4">
        <f t="shared" si="85"/>
        <v>0</v>
      </c>
      <c r="J179" s="4">
        <f t="shared" si="85"/>
        <v>0</v>
      </c>
      <c r="K179" s="4">
        <f t="shared" si="85"/>
        <v>0</v>
      </c>
      <c r="L179" s="4">
        <f t="shared" si="85"/>
        <v>0</v>
      </c>
      <c r="M179" s="4">
        <f t="shared" si="85"/>
        <v>0</v>
      </c>
      <c r="N179" s="4">
        <f t="shared" si="85"/>
        <v>0</v>
      </c>
      <c r="O179" s="4">
        <f t="shared" si="85"/>
        <v>0</v>
      </c>
      <c r="P179" s="4">
        <f t="shared" si="85"/>
        <v>0</v>
      </c>
      <c r="Q179" s="4">
        <f t="shared" si="85"/>
        <v>0</v>
      </c>
      <c r="R179" s="4">
        <f t="shared" si="85"/>
        <v>0</v>
      </c>
      <c r="S179" s="4">
        <f t="shared" si="85"/>
        <v>0</v>
      </c>
      <c r="T179" s="4">
        <f t="shared" si="85"/>
        <v>0</v>
      </c>
      <c r="U179" s="4">
        <f t="shared" si="85"/>
        <v>0</v>
      </c>
      <c r="V179" s="4">
        <f t="shared" si="85"/>
        <v>0</v>
      </c>
      <c r="W179" s="4">
        <f t="shared" si="85"/>
        <v>0</v>
      </c>
      <c r="X179" s="4">
        <f t="shared" si="85"/>
        <v>0</v>
      </c>
      <c r="Y179" s="4">
        <f t="shared" si="85"/>
        <v>0</v>
      </c>
      <c r="Z179" s="4">
        <f t="shared" si="85"/>
        <v>0</v>
      </c>
    </row>
    <row r="180" spans="2:26">
      <c r="B180" s="1">
        <f t="shared" si="79"/>
        <v>25</v>
      </c>
      <c r="C180" s="1"/>
      <c r="D180" s="4">
        <f t="shared" ref="D180:Z180" si="86">ROUND(D24*2,2)</f>
        <v>0</v>
      </c>
      <c r="E180" s="4">
        <f t="shared" si="86"/>
        <v>0</v>
      </c>
      <c r="F180" s="4">
        <f t="shared" si="86"/>
        <v>0</v>
      </c>
      <c r="G180" s="4">
        <f t="shared" si="86"/>
        <v>0</v>
      </c>
      <c r="H180" s="4">
        <f t="shared" si="86"/>
        <v>0</v>
      </c>
      <c r="I180" s="4">
        <f t="shared" si="86"/>
        <v>0</v>
      </c>
      <c r="J180" s="4">
        <f t="shared" si="86"/>
        <v>0</v>
      </c>
      <c r="K180" s="4">
        <f t="shared" si="86"/>
        <v>0</v>
      </c>
      <c r="L180" s="4">
        <f t="shared" si="86"/>
        <v>0</v>
      </c>
      <c r="M180" s="4">
        <f t="shared" si="86"/>
        <v>0</v>
      </c>
      <c r="N180" s="4">
        <f t="shared" si="86"/>
        <v>0</v>
      </c>
      <c r="O180" s="4">
        <f t="shared" si="86"/>
        <v>0</v>
      </c>
      <c r="P180" s="4">
        <f t="shared" si="86"/>
        <v>0</v>
      </c>
      <c r="Q180" s="4">
        <f t="shared" si="86"/>
        <v>0</v>
      </c>
      <c r="R180" s="4">
        <f t="shared" si="86"/>
        <v>0</v>
      </c>
      <c r="S180" s="4">
        <f t="shared" si="86"/>
        <v>0</v>
      </c>
      <c r="T180" s="4">
        <f t="shared" si="86"/>
        <v>0</v>
      </c>
      <c r="U180" s="4">
        <f t="shared" si="86"/>
        <v>0</v>
      </c>
      <c r="V180" s="4">
        <f t="shared" si="86"/>
        <v>0</v>
      </c>
      <c r="W180" s="4">
        <f t="shared" si="86"/>
        <v>0</v>
      </c>
      <c r="X180" s="4">
        <f t="shared" si="86"/>
        <v>0</v>
      </c>
      <c r="Y180" s="4">
        <f t="shared" si="86"/>
        <v>0</v>
      </c>
      <c r="Z180" s="4">
        <f t="shared" si="86"/>
        <v>0</v>
      </c>
    </row>
    <row r="181" spans="2:26">
      <c r="B181" s="1">
        <f t="shared" si="79"/>
        <v>26</v>
      </c>
      <c r="C181" s="1"/>
      <c r="D181" s="4">
        <f t="shared" ref="D181:Z181" si="87">ROUND(D25*2,2)</f>
        <v>0</v>
      </c>
      <c r="E181" s="4">
        <f t="shared" si="87"/>
        <v>0</v>
      </c>
      <c r="F181" s="4">
        <f t="shared" si="87"/>
        <v>0</v>
      </c>
      <c r="G181" s="4">
        <f t="shared" si="87"/>
        <v>0</v>
      </c>
      <c r="H181" s="4">
        <f t="shared" si="87"/>
        <v>0</v>
      </c>
      <c r="I181" s="4">
        <f t="shared" si="87"/>
        <v>0</v>
      </c>
      <c r="J181" s="4">
        <f t="shared" si="87"/>
        <v>0</v>
      </c>
      <c r="K181" s="4">
        <f t="shared" si="87"/>
        <v>0</v>
      </c>
      <c r="L181" s="4">
        <f t="shared" si="87"/>
        <v>0</v>
      </c>
      <c r="M181" s="4">
        <f t="shared" si="87"/>
        <v>0</v>
      </c>
      <c r="N181" s="4">
        <f t="shared" si="87"/>
        <v>0</v>
      </c>
      <c r="O181" s="4">
        <f t="shared" si="87"/>
        <v>0</v>
      </c>
      <c r="P181" s="4">
        <f t="shared" si="87"/>
        <v>0</v>
      </c>
      <c r="Q181" s="4">
        <f t="shared" si="87"/>
        <v>0</v>
      </c>
      <c r="R181" s="4">
        <f t="shared" si="87"/>
        <v>0</v>
      </c>
      <c r="S181" s="4">
        <f t="shared" si="87"/>
        <v>0</v>
      </c>
      <c r="T181" s="4">
        <f t="shared" si="87"/>
        <v>0</v>
      </c>
      <c r="U181" s="4">
        <f t="shared" si="87"/>
        <v>0</v>
      </c>
      <c r="V181" s="4">
        <f t="shared" si="87"/>
        <v>0</v>
      </c>
      <c r="W181" s="4">
        <f t="shared" si="87"/>
        <v>0</v>
      </c>
      <c r="X181" s="4">
        <f t="shared" si="87"/>
        <v>0</v>
      </c>
      <c r="Y181" s="4">
        <f t="shared" si="87"/>
        <v>0</v>
      </c>
      <c r="Z181" s="4">
        <f t="shared" si="87"/>
        <v>0</v>
      </c>
    </row>
    <row r="182" spans="2:26">
      <c r="B182" s="1">
        <f t="shared" si="79"/>
        <v>27</v>
      </c>
      <c r="C182" s="1"/>
      <c r="D182" s="4">
        <f t="shared" ref="D182:Z182" si="88">ROUND(D26*2,2)</f>
        <v>0</v>
      </c>
      <c r="E182" s="4">
        <f t="shared" si="88"/>
        <v>0</v>
      </c>
      <c r="F182" s="4">
        <f t="shared" si="88"/>
        <v>0</v>
      </c>
      <c r="G182" s="4">
        <f t="shared" si="88"/>
        <v>0</v>
      </c>
      <c r="H182" s="4">
        <f t="shared" si="88"/>
        <v>0</v>
      </c>
      <c r="I182" s="4">
        <f t="shared" si="88"/>
        <v>0</v>
      </c>
      <c r="J182" s="4">
        <f t="shared" si="88"/>
        <v>0</v>
      </c>
      <c r="K182" s="4">
        <f t="shared" si="88"/>
        <v>0</v>
      </c>
      <c r="L182" s="4">
        <f t="shared" si="88"/>
        <v>0</v>
      </c>
      <c r="M182" s="4">
        <f t="shared" si="88"/>
        <v>0</v>
      </c>
      <c r="N182" s="4">
        <f t="shared" si="88"/>
        <v>0</v>
      </c>
      <c r="O182" s="4">
        <f t="shared" si="88"/>
        <v>0</v>
      </c>
      <c r="P182" s="4">
        <f t="shared" si="88"/>
        <v>0</v>
      </c>
      <c r="Q182" s="4">
        <f t="shared" si="88"/>
        <v>0</v>
      </c>
      <c r="R182" s="4">
        <f t="shared" si="88"/>
        <v>0</v>
      </c>
      <c r="S182" s="4">
        <f t="shared" si="88"/>
        <v>0</v>
      </c>
      <c r="T182" s="4">
        <f t="shared" si="88"/>
        <v>0</v>
      </c>
      <c r="U182" s="4">
        <f t="shared" si="88"/>
        <v>0</v>
      </c>
      <c r="V182" s="4">
        <f t="shared" si="88"/>
        <v>0</v>
      </c>
      <c r="W182" s="4">
        <f t="shared" si="88"/>
        <v>0</v>
      </c>
      <c r="X182" s="4">
        <f t="shared" si="88"/>
        <v>0</v>
      </c>
      <c r="Y182" s="4">
        <f t="shared" si="88"/>
        <v>0</v>
      </c>
      <c r="Z182" s="4">
        <f t="shared" si="88"/>
        <v>0</v>
      </c>
    </row>
    <row r="183" spans="2:26">
      <c r="B183" s="1">
        <f t="shared" si="79"/>
        <v>28</v>
      </c>
      <c r="C183" s="1"/>
      <c r="D183" s="4">
        <f t="shared" ref="D183:Z183" si="89">ROUND(D27*2,2)</f>
        <v>0</v>
      </c>
      <c r="E183" s="4">
        <f t="shared" si="89"/>
        <v>0</v>
      </c>
      <c r="F183" s="4">
        <f t="shared" si="89"/>
        <v>0</v>
      </c>
      <c r="G183" s="4">
        <f t="shared" si="89"/>
        <v>0</v>
      </c>
      <c r="H183" s="4">
        <f t="shared" si="89"/>
        <v>0</v>
      </c>
      <c r="I183" s="4">
        <f t="shared" si="89"/>
        <v>0</v>
      </c>
      <c r="J183" s="4">
        <f t="shared" si="89"/>
        <v>0</v>
      </c>
      <c r="K183" s="4">
        <f t="shared" si="89"/>
        <v>0</v>
      </c>
      <c r="L183" s="4">
        <f t="shared" si="89"/>
        <v>0</v>
      </c>
      <c r="M183" s="4">
        <f t="shared" si="89"/>
        <v>0</v>
      </c>
      <c r="N183" s="4">
        <f t="shared" si="89"/>
        <v>0</v>
      </c>
      <c r="O183" s="4">
        <f t="shared" si="89"/>
        <v>0</v>
      </c>
      <c r="P183" s="4">
        <f t="shared" si="89"/>
        <v>0</v>
      </c>
      <c r="Q183" s="4">
        <f t="shared" si="89"/>
        <v>0</v>
      </c>
      <c r="R183" s="4">
        <f t="shared" si="89"/>
        <v>0</v>
      </c>
      <c r="S183" s="4">
        <f t="shared" si="89"/>
        <v>0</v>
      </c>
      <c r="T183" s="4">
        <f t="shared" si="89"/>
        <v>0</v>
      </c>
      <c r="U183" s="4">
        <f t="shared" si="89"/>
        <v>0</v>
      </c>
      <c r="V183" s="4">
        <f t="shared" si="89"/>
        <v>0</v>
      </c>
      <c r="W183" s="4">
        <f t="shared" si="89"/>
        <v>0</v>
      </c>
      <c r="X183" s="4">
        <f t="shared" si="89"/>
        <v>0</v>
      </c>
      <c r="Y183" s="4">
        <f t="shared" si="89"/>
        <v>0</v>
      </c>
      <c r="Z183" s="4">
        <f t="shared" si="89"/>
        <v>0</v>
      </c>
    </row>
    <row r="184" spans="2:26">
      <c r="B184" s="1">
        <f t="shared" si="79"/>
        <v>29</v>
      </c>
      <c r="C184" s="1"/>
      <c r="D184" s="4">
        <f t="shared" ref="D184:Z184" si="90">ROUND(D28*2,2)</f>
        <v>0</v>
      </c>
      <c r="E184" s="4">
        <f t="shared" si="90"/>
        <v>0</v>
      </c>
      <c r="F184" s="4">
        <f t="shared" si="90"/>
        <v>0</v>
      </c>
      <c r="G184" s="4">
        <f t="shared" si="90"/>
        <v>0</v>
      </c>
      <c r="H184" s="4">
        <f t="shared" si="90"/>
        <v>0</v>
      </c>
      <c r="I184" s="4">
        <f t="shared" si="90"/>
        <v>0</v>
      </c>
      <c r="J184" s="4">
        <f t="shared" si="90"/>
        <v>0</v>
      </c>
      <c r="K184" s="4">
        <f t="shared" si="90"/>
        <v>0</v>
      </c>
      <c r="L184" s="4">
        <f t="shared" si="90"/>
        <v>0</v>
      </c>
      <c r="M184" s="4">
        <f t="shared" si="90"/>
        <v>0</v>
      </c>
      <c r="N184" s="4">
        <f t="shared" si="90"/>
        <v>0</v>
      </c>
      <c r="O184" s="4">
        <f t="shared" si="90"/>
        <v>0</v>
      </c>
      <c r="P184" s="4">
        <f t="shared" si="90"/>
        <v>0</v>
      </c>
      <c r="Q184" s="4">
        <f t="shared" si="90"/>
        <v>0</v>
      </c>
      <c r="R184" s="4">
        <f t="shared" si="90"/>
        <v>0</v>
      </c>
      <c r="S184" s="4">
        <f t="shared" si="90"/>
        <v>0</v>
      </c>
      <c r="T184" s="4">
        <f t="shared" si="90"/>
        <v>0</v>
      </c>
      <c r="U184" s="4">
        <f t="shared" si="90"/>
        <v>0</v>
      </c>
      <c r="V184" s="4">
        <f t="shared" si="90"/>
        <v>0</v>
      </c>
      <c r="W184" s="4">
        <f t="shared" si="90"/>
        <v>0</v>
      </c>
      <c r="X184" s="4">
        <f t="shared" si="90"/>
        <v>0</v>
      </c>
      <c r="Y184" s="4">
        <f t="shared" si="90"/>
        <v>0</v>
      </c>
      <c r="Z184" s="4">
        <f t="shared" si="90"/>
        <v>0</v>
      </c>
    </row>
    <row r="185" spans="2:26">
      <c r="B185" s="1">
        <f t="shared" si="79"/>
        <v>30</v>
      </c>
      <c r="C185" s="1"/>
      <c r="D185" s="4">
        <f t="shared" ref="D185:Z185" si="91">ROUND(D29*2,2)</f>
        <v>0</v>
      </c>
      <c r="E185" s="4">
        <f t="shared" si="91"/>
        <v>0</v>
      </c>
      <c r="F185" s="4">
        <f t="shared" si="91"/>
        <v>0</v>
      </c>
      <c r="G185" s="4">
        <f t="shared" si="91"/>
        <v>0</v>
      </c>
      <c r="H185" s="4">
        <f t="shared" si="91"/>
        <v>0</v>
      </c>
      <c r="I185" s="4">
        <f t="shared" si="91"/>
        <v>0</v>
      </c>
      <c r="J185" s="4">
        <f t="shared" si="91"/>
        <v>0</v>
      </c>
      <c r="K185" s="4">
        <f t="shared" si="91"/>
        <v>0</v>
      </c>
      <c r="L185" s="4">
        <f t="shared" si="91"/>
        <v>0</v>
      </c>
      <c r="M185" s="4">
        <f t="shared" si="91"/>
        <v>0</v>
      </c>
      <c r="N185" s="4">
        <f t="shared" si="91"/>
        <v>0</v>
      </c>
      <c r="O185" s="4">
        <f t="shared" si="91"/>
        <v>0</v>
      </c>
      <c r="P185" s="4">
        <f t="shared" si="91"/>
        <v>0</v>
      </c>
      <c r="Q185" s="4">
        <f t="shared" si="91"/>
        <v>0</v>
      </c>
      <c r="R185" s="4">
        <f t="shared" si="91"/>
        <v>0</v>
      </c>
      <c r="S185" s="4">
        <f t="shared" si="91"/>
        <v>0</v>
      </c>
      <c r="T185" s="4">
        <f t="shared" si="91"/>
        <v>0</v>
      </c>
      <c r="U185" s="4">
        <f t="shared" si="91"/>
        <v>0</v>
      </c>
      <c r="V185" s="4">
        <f t="shared" si="91"/>
        <v>0</v>
      </c>
      <c r="W185" s="4">
        <f t="shared" si="91"/>
        <v>0</v>
      </c>
      <c r="X185" s="4">
        <f t="shared" si="91"/>
        <v>0</v>
      </c>
      <c r="Y185" s="4">
        <f t="shared" si="91"/>
        <v>0</v>
      </c>
      <c r="Z185" s="4">
        <f t="shared" si="91"/>
        <v>0</v>
      </c>
    </row>
    <row r="186" spans="2:26">
      <c r="B186" s="1">
        <f t="shared" si="79"/>
        <v>31</v>
      </c>
      <c r="C186" s="1"/>
      <c r="D186" s="4">
        <f t="shared" ref="D186:Z186" si="92">ROUND(D30*2,2)</f>
        <v>0</v>
      </c>
      <c r="E186" s="4">
        <f t="shared" si="92"/>
        <v>0</v>
      </c>
      <c r="F186" s="4">
        <f t="shared" si="92"/>
        <v>0</v>
      </c>
      <c r="G186" s="4">
        <f t="shared" si="92"/>
        <v>0</v>
      </c>
      <c r="H186" s="4">
        <f t="shared" si="92"/>
        <v>0</v>
      </c>
      <c r="I186" s="4">
        <f t="shared" si="92"/>
        <v>0</v>
      </c>
      <c r="J186" s="4">
        <f t="shared" si="92"/>
        <v>0</v>
      </c>
      <c r="K186" s="4">
        <f t="shared" si="92"/>
        <v>0</v>
      </c>
      <c r="L186" s="4">
        <f t="shared" si="92"/>
        <v>0</v>
      </c>
      <c r="M186" s="4">
        <f t="shared" si="92"/>
        <v>0</v>
      </c>
      <c r="N186" s="4">
        <f t="shared" si="92"/>
        <v>0</v>
      </c>
      <c r="O186" s="4">
        <f t="shared" si="92"/>
        <v>0</v>
      </c>
      <c r="P186" s="4">
        <f t="shared" si="92"/>
        <v>0</v>
      </c>
      <c r="Q186" s="4">
        <f t="shared" si="92"/>
        <v>0</v>
      </c>
      <c r="R186" s="4">
        <f t="shared" si="92"/>
        <v>0</v>
      </c>
      <c r="S186" s="4">
        <f t="shared" si="92"/>
        <v>0</v>
      </c>
      <c r="T186" s="4">
        <f t="shared" si="92"/>
        <v>0</v>
      </c>
      <c r="U186" s="4">
        <f t="shared" si="92"/>
        <v>0</v>
      </c>
      <c r="V186" s="4">
        <f t="shared" si="92"/>
        <v>0</v>
      </c>
      <c r="W186" s="4">
        <f t="shared" si="92"/>
        <v>0</v>
      </c>
      <c r="X186" s="4">
        <f t="shared" si="92"/>
        <v>0</v>
      </c>
      <c r="Y186" s="4">
        <f t="shared" si="92"/>
        <v>0</v>
      </c>
      <c r="Z186" s="4">
        <f t="shared" si="92"/>
        <v>0</v>
      </c>
    </row>
    <row r="187" spans="2:26">
      <c r="B187" s="1">
        <f t="shared" si="79"/>
        <v>32</v>
      </c>
      <c r="C187" s="1"/>
      <c r="D187" s="4">
        <f t="shared" ref="D187:Z187" si="93">ROUND(D31*2,2)</f>
        <v>0</v>
      </c>
      <c r="E187" s="4">
        <f t="shared" si="93"/>
        <v>0</v>
      </c>
      <c r="F187" s="4">
        <f t="shared" si="93"/>
        <v>0</v>
      </c>
      <c r="G187" s="4">
        <f t="shared" si="93"/>
        <v>0</v>
      </c>
      <c r="H187" s="4">
        <f t="shared" si="93"/>
        <v>0</v>
      </c>
      <c r="I187" s="4">
        <f t="shared" si="93"/>
        <v>0</v>
      </c>
      <c r="J187" s="4">
        <f t="shared" si="93"/>
        <v>0</v>
      </c>
      <c r="K187" s="4">
        <f t="shared" si="93"/>
        <v>0</v>
      </c>
      <c r="L187" s="4">
        <f t="shared" si="93"/>
        <v>0</v>
      </c>
      <c r="M187" s="4">
        <f t="shared" si="93"/>
        <v>0</v>
      </c>
      <c r="N187" s="4">
        <f t="shared" si="93"/>
        <v>0</v>
      </c>
      <c r="O187" s="4">
        <f t="shared" si="93"/>
        <v>0</v>
      </c>
      <c r="P187" s="4">
        <f t="shared" si="93"/>
        <v>0</v>
      </c>
      <c r="Q187" s="4">
        <f t="shared" si="93"/>
        <v>0</v>
      </c>
      <c r="R187" s="4">
        <f t="shared" si="93"/>
        <v>0</v>
      </c>
      <c r="S187" s="4">
        <f t="shared" si="93"/>
        <v>0</v>
      </c>
      <c r="T187" s="4">
        <f t="shared" si="93"/>
        <v>0</v>
      </c>
      <c r="U187" s="4">
        <f t="shared" si="93"/>
        <v>0</v>
      </c>
      <c r="V187" s="4">
        <f t="shared" si="93"/>
        <v>0</v>
      </c>
      <c r="W187" s="4">
        <f t="shared" si="93"/>
        <v>0</v>
      </c>
      <c r="X187" s="4">
        <f t="shared" si="93"/>
        <v>0</v>
      </c>
      <c r="Y187" s="4">
        <f t="shared" si="93"/>
        <v>0</v>
      </c>
      <c r="Z187" s="4">
        <f t="shared" si="93"/>
        <v>0</v>
      </c>
    </row>
    <row r="188" spans="2:26">
      <c r="B188" s="1">
        <f t="shared" si="79"/>
        <v>33</v>
      </c>
      <c r="C188" s="1"/>
      <c r="D188" s="4">
        <f t="shared" ref="D188:Z188" si="94">ROUND(D32*2,2)</f>
        <v>0</v>
      </c>
      <c r="E188" s="4">
        <f t="shared" si="94"/>
        <v>0</v>
      </c>
      <c r="F188" s="4">
        <f t="shared" si="94"/>
        <v>0</v>
      </c>
      <c r="G188" s="4">
        <f t="shared" si="94"/>
        <v>0</v>
      </c>
      <c r="H188" s="4">
        <f t="shared" si="94"/>
        <v>0</v>
      </c>
      <c r="I188" s="4">
        <f t="shared" si="94"/>
        <v>0</v>
      </c>
      <c r="J188" s="4">
        <f t="shared" si="94"/>
        <v>0</v>
      </c>
      <c r="K188" s="4">
        <f t="shared" si="94"/>
        <v>0</v>
      </c>
      <c r="L188" s="4">
        <f t="shared" si="94"/>
        <v>0</v>
      </c>
      <c r="M188" s="4">
        <f t="shared" si="94"/>
        <v>0</v>
      </c>
      <c r="N188" s="4">
        <f t="shared" si="94"/>
        <v>0</v>
      </c>
      <c r="O188" s="4">
        <f t="shared" si="94"/>
        <v>0</v>
      </c>
      <c r="P188" s="4">
        <f t="shared" si="94"/>
        <v>0</v>
      </c>
      <c r="Q188" s="4">
        <f t="shared" si="94"/>
        <v>0</v>
      </c>
      <c r="R188" s="4">
        <f t="shared" si="94"/>
        <v>0</v>
      </c>
      <c r="S188" s="4">
        <f t="shared" si="94"/>
        <v>0</v>
      </c>
      <c r="T188" s="4">
        <f t="shared" si="94"/>
        <v>0</v>
      </c>
      <c r="U188" s="4">
        <f t="shared" si="94"/>
        <v>0</v>
      </c>
      <c r="V188" s="4">
        <f t="shared" si="94"/>
        <v>0</v>
      </c>
      <c r="W188" s="4">
        <f t="shared" si="94"/>
        <v>0</v>
      </c>
      <c r="X188" s="4">
        <f t="shared" si="94"/>
        <v>0</v>
      </c>
      <c r="Y188" s="4">
        <f t="shared" si="94"/>
        <v>0</v>
      </c>
      <c r="Z188" s="4">
        <f t="shared" si="94"/>
        <v>0</v>
      </c>
    </row>
    <row r="189" spans="2:26">
      <c r="B189" s="1">
        <f t="shared" si="79"/>
        <v>34</v>
      </c>
      <c r="C189" s="1"/>
      <c r="D189" s="4">
        <f t="shared" ref="D189:Z189" si="95">ROUND(D33*2,2)</f>
        <v>0</v>
      </c>
      <c r="E189" s="4">
        <f t="shared" si="95"/>
        <v>0</v>
      </c>
      <c r="F189" s="4">
        <f t="shared" si="95"/>
        <v>0</v>
      </c>
      <c r="G189" s="4">
        <f t="shared" si="95"/>
        <v>0</v>
      </c>
      <c r="H189" s="4">
        <f t="shared" si="95"/>
        <v>0</v>
      </c>
      <c r="I189" s="4">
        <f t="shared" si="95"/>
        <v>0</v>
      </c>
      <c r="J189" s="4">
        <f t="shared" si="95"/>
        <v>0</v>
      </c>
      <c r="K189" s="4">
        <f t="shared" si="95"/>
        <v>0</v>
      </c>
      <c r="L189" s="4">
        <f t="shared" si="95"/>
        <v>0</v>
      </c>
      <c r="M189" s="4">
        <f t="shared" si="95"/>
        <v>0</v>
      </c>
      <c r="N189" s="4">
        <f t="shared" si="95"/>
        <v>0</v>
      </c>
      <c r="O189" s="4">
        <f t="shared" si="95"/>
        <v>0</v>
      </c>
      <c r="P189" s="4">
        <f t="shared" si="95"/>
        <v>0</v>
      </c>
      <c r="Q189" s="4">
        <f t="shared" si="95"/>
        <v>0</v>
      </c>
      <c r="R189" s="4">
        <f t="shared" si="95"/>
        <v>0</v>
      </c>
      <c r="S189" s="4">
        <f t="shared" si="95"/>
        <v>0</v>
      </c>
      <c r="T189" s="4">
        <f t="shared" si="95"/>
        <v>0</v>
      </c>
      <c r="U189" s="4">
        <f t="shared" si="95"/>
        <v>0</v>
      </c>
      <c r="V189" s="4">
        <f t="shared" si="95"/>
        <v>0</v>
      </c>
      <c r="W189" s="4">
        <f t="shared" si="95"/>
        <v>0</v>
      </c>
      <c r="X189" s="4">
        <f t="shared" si="95"/>
        <v>0</v>
      </c>
      <c r="Y189" s="4">
        <f t="shared" si="95"/>
        <v>0</v>
      </c>
      <c r="Z189" s="4">
        <f t="shared" si="95"/>
        <v>0</v>
      </c>
    </row>
    <row r="190" spans="2:26">
      <c r="B190" s="1">
        <f t="shared" si="79"/>
        <v>35</v>
      </c>
      <c r="C190" s="1"/>
      <c r="D190" s="4">
        <f t="shared" ref="D190:Z190" si="96">ROUND(D34*2,2)</f>
        <v>0</v>
      </c>
      <c r="E190" s="4">
        <f t="shared" si="96"/>
        <v>0</v>
      </c>
      <c r="F190" s="4">
        <f t="shared" si="96"/>
        <v>0</v>
      </c>
      <c r="G190" s="4">
        <f t="shared" si="96"/>
        <v>0</v>
      </c>
      <c r="H190" s="4">
        <f t="shared" si="96"/>
        <v>0</v>
      </c>
      <c r="I190" s="4">
        <f t="shared" si="96"/>
        <v>0</v>
      </c>
      <c r="J190" s="4">
        <f t="shared" si="96"/>
        <v>0</v>
      </c>
      <c r="K190" s="4">
        <f t="shared" si="96"/>
        <v>0</v>
      </c>
      <c r="L190" s="4">
        <f t="shared" si="96"/>
        <v>0</v>
      </c>
      <c r="M190" s="4">
        <f t="shared" si="96"/>
        <v>0</v>
      </c>
      <c r="N190" s="4">
        <f t="shared" si="96"/>
        <v>0</v>
      </c>
      <c r="O190" s="4">
        <f t="shared" si="96"/>
        <v>0</v>
      </c>
      <c r="P190" s="4">
        <f t="shared" si="96"/>
        <v>0</v>
      </c>
      <c r="Q190" s="4">
        <f t="shared" si="96"/>
        <v>0</v>
      </c>
      <c r="R190" s="4">
        <f t="shared" si="96"/>
        <v>0</v>
      </c>
      <c r="S190" s="4">
        <f t="shared" si="96"/>
        <v>0</v>
      </c>
      <c r="T190" s="4">
        <f t="shared" si="96"/>
        <v>0</v>
      </c>
      <c r="U190" s="4">
        <f t="shared" si="96"/>
        <v>0</v>
      </c>
      <c r="V190" s="4">
        <f t="shared" si="96"/>
        <v>0</v>
      </c>
      <c r="W190" s="4">
        <f t="shared" si="96"/>
        <v>0</v>
      </c>
      <c r="X190" s="4">
        <f t="shared" si="96"/>
        <v>0</v>
      </c>
      <c r="Y190" s="4">
        <f t="shared" si="96"/>
        <v>0</v>
      </c>
      <c r="Z190" s="4">
        <f t="shared" si="96"/>
        <v>0</v>
      </c>
    </row>
    <row r="191" spans="2:26">
      <c r="B191" s="1">
        <f t="shared" si="79"/>
        <v>36</v>
      </c>
      <c r="C191" s="1"/>
      <c r="D191" s="4">
        <f t="shared" ref="D191:Z191" si="97">ROUND(D35*2,2)</f>
        <v>0</v>
      </c>
      <c r="E191" s="4">
        <f t="shared" si="97"/>
        <v>0</v>
      </c>
      <c r="F191" s="4">
        <f t="shared" si="97"/>
        <v>0</v>
      </c>
      <c r="G191" s="4">
        <f t="shared" si="97"/>
        <v>0</v>
      </c>
      <c r="H191" s="4">
        <f t="shared" si="97"/>
        <v>0</v>
      </c>
      <c r="I191" s="4">
        <f t="shared" si="97"/>
        <v>0</v>
      </c>
      <c r="J191" s="4">
        <f t="shared" si="97"/>
        <v>0</v>
      </c>
      <c r="K191" s="4">
        <f t="shared" si="97"/>
        <v>0</v>
      </c>
      <c r="L191" s="4">
        <f t="shared" si="97"/>
        <v>0</v>
      </c>
      <c r="M191" s="4">
        <f t="shared" si="97"/>
        <v>0</v>
      </c>
      <c r="N191" s="4">
        <f t="shared" si="97"/>
        <v>0</v>
      </c>
      <c r="O191" s="4">
        <f t="shared" si="97"/>
        <v>0</v>
      </c>
      <c r="P191" s="4">
        <f t="shared" si="97"/>
        <v>0</v>
      </c>
      <c r="Q191" s="4">
        <f t="shared" si="97"/>
        <v>0</v>
      </c>
      <c r="R191" s="4">
        <f t="shared" si="97"/>
        <v>0</v>
      </c>
      <c r="S191" s="4">
        <f t="shared" si="97"/>
        <v>0</v>
      </c>
      <c r="T191" s="4">
        <f t="shared" si="97"/>
        <v>0</v>
      </c>
      <c r="U191" s="4">
        <f t="shared" si="97"/>
        <v>0</v>
      </c>
      <c r="V191" s="4">
        <f t="shared" si="97"/>
        <v>0</v>
      </c>
      <c r="W191" s="4">
        <f t="shared" si="97"/>
        <v>0</v>
      </c>
      <c r="X191" s="4">
        <f t="shared" si="97"/>
        <v>0</v>
      </c>
      <c r="Y191" s="4">
        <f t="shared" si="97"/>
        <v>0</v>
      </c>
      <c r="Z191" s="4">
        <f t="shared" si="97"/>
        <v>0</v>
      </c>
    </row>
    <row r="192" spans="2:26">
      <c r="B192" s="1">
        <f t="shared" si="79"/>
        <v>37</v>
      </c>
      <c r="C192" s="1"/>
      <c r="D192" s="4">
        <f t="shared" ref="D192:Z192" si="98">ROUND(D36*2,2)</f>
        <v>0</v>
      </c>
      <c r="E192" s="4">
        <f t="shared" si="98"/>
        <v>0</v>
      </c>
      <c r="F192" s="4">
        <f t="shared" si="98"/>
        <v>0</v>
      </c>
      <c r="G192" s="4">
        <f t="shared" si="98"/>
        <v>0</v>
      </c>
      <c r="H192" s="4">
        <f t="shared" si="98"/>
        <v>0</v>
      </c>
      <c r="I192" s="4">
        <f t="shared" si="98"/>
        <v>0</v>
      </c>
      <c r="J192" s="4">
        <f t="shared" si="98"/>
        <v>0</v>
      </c>
      <c r="K192" s="4">
        <f t="shared" si="98"/>
        <v>0</v>
      </c>
      <c r="L192" s="4">
        <f t="shared" si="98"/>
        <v>0</v>
      </c>
      <c r="M192" s="4">
        <f t="shared" si="98"/>
        <v>0</v>
      </c>
      <c r="N192" s="4">
        <f t="shared" si="98"/>
        <v>0</v>
      </c>
      <c r="O192" s="4">
        <f t="shared" si="98"/>
        <v>0</v>
      </c>
      <c r="P192" s="4">
        <f t="shared" si="98"/>
        <v>0</v>
      </c>
      <c r="Q192" s="4">
        <f t="shared" si="98"/>
        <v>0</v>
      </c>
      <c r="R192" s="4">
        <f t="shared" si="98"/>
        <v>0</v>
      </c>
      <c r="S192" s="4">
        <f t="shared" si="98"/>
        <v>0</v>
      </c>
      <c r="T192" s="4">
        <f t="shared" si="98"/>
        <v>0</v>
      </c>
      <c r="U192" s="4">
        <f t="shared" si="98"/>
        <v>0</v>
      </c>
      <c r="V192" s="4">
        <f t="shared" si="98"/>
        <v>0</v>
      </c>
      <c r="W192" s="4">
        <f t="shared" si="98"/>
        <v>0</v>
      </c>
      <c r="X192" s="4">
        <f t="shared" si="98"/>
        <v>0</v>
      </c>
      <c r="Y192" s="4">
        <f t="shared" si="98"/>
        <v>0</v>
      </c>
      <c r="Z192" s="4">
        <f t="shared" si="98"/>
        <v>0</v>
      </c>
    </row>
    <row r="193" spans="2:26">
      <c r="B193" s="1">
        <f t="shared" si="79"/>
        <v>38</v>
      </c>
      <c r="C193" s="1"/>
      <c r="D193" s="4">
        <f t="shared" ref="D193:Z193" si="99">ROUND(D37*2,2)</f>
        <v>0</v>
      </c>
      <c r="E193" s="4">
        <f t="shared" si="99"/>
        <v>0</v>
      </c>
      <c r="F193" s="4">
        <f t="shared" si="99"/>
        <v>0</v>
      </c>
      <c r="G193" s="4">
        <f t="shared" si="99"/>
        <v>0</v>
      </c>
      <c r="H193" s="4">
        <f t="shared" si="99"/>
        <v>0</v>
      </c>
      <c r="I193" s="4">
        <f t="shared" si="99"/>
        <v>0</v>
      </c>
      <c r="J193" s="4">
        <f t="shared" si="99"/>
        <v>0</v>
      </c>
      <c r="K193" s="4">
        <f t="shared" si="99"/>
        <v>0</v>
      </c>
      <c r="L193" s="4">
        <f t="shared" si="99"/>
        <v>0</v>
      </c>
      <c r="M193" s="4">
        <f t="shared" si="99"/>
        <v>0</v>
      </c>
      <c r="N193" s="4">
        <f t="shared" si="99"/>
        <v>0</v>
      </c>
      <c r="O193" s="4">
        <f t="shared" si="99"/>
        <v>0</v>
      </c>
      <c r="P193" s="4">
        <f t="shared" si="99"/>
        <v>0</v>
      </c>
      <c r="Q193" s="4">
        <f t="shared" si="99"/>
        <v>0</v>
      </c>
      <c r="R193" s="4">
        <f t="shared" si="99"/>
        <v>0</v>
      </c>
      <c r="S193" s="4">
        <f t="shared" si="99"/>
        <v>0</v>
      </c>
      <c r="T193" s="4">
        <f t="shared" si="99"/>
        <v>0</v>
      </c>
      <c r="U193" s="4">
        <f t="shared" si="99"/>
        <v>0</v>
      </c>
      <c r="V193" s="4">
        <f t="shared" si="99"/>
        <v>0</v>
      </c>
      <c r="W193" s="4">
        <f t="shared" si="99"/>
        <v>0</v>
      </c>
      <c r="X193" s="4">
        <f t="shared" si="99"/>
        <v>0</v>
      </c>
      <c r="Y193" s="4">
        <f t="shared" si="99"/>
        <v>0</v>
      </c>
      <c r="Z193" s="4">
        <f t="shared" si="99"/>
        <v>0</v>
      </c>
    </row>
    <row r="194" spans="2:26">
      <c r="B194" s="1">
        <f t="shared" si="79"/>
        <v>39</v>
      </c>
      <c r="C194" s="1"/>
      <c r="D194" s="4">
        <f t="shared" ref="D194:Z194" si="100">ROUND(D38*2,2)</f>
        <v>0</v>
      </c>
      <c r="E194" s="4">
        <f t="shared" si="100"/>
        <v>0</v>
      </c>
      <c r="F194" s="4">
        <f t="shared" si="100"/>
        <v>0</v>
      </c>
      <c r="G194" s="4">
        <f t="shared" si="100"/>
        <v>0</v>
      </c>
      <c r="H194" s="4">
        <f t="shared" si="100"/>
        <v>0</v>
      </c>
      <c r="I194" s="4">
        <f t="shared" si="100"/>
        <v>0</v>
      </c>
      <c r="J194" s="4">
        <f t="shared" si="100"/>
        <v>0</v>
      </c>
      <c r="K194" s="4">
        <f t="shared" si="100"/>
        <v>0</v>
      </c>
      <c r="L194" s="4">
        <f t="shared" si="100"/>
        <v>0</v>
      </c>
      <c r="M194" s="4">
        <f t="shared" si="100"/>
        <v>0</v>
      </c>
      <c r="N194" s="4">
        <f t="shared" si="100"/>
        <v>0</v>
      </c>
      <c r="O194" s="4">
        <f t="shared" si="100"/>
        <v>0</v>
      </c>
      <c r="P194" s="4">
        <f t="shared" si="100"/>
        <v>0</v>
      </c>
      <c r="Q194" s="4">
        <f t="shared" si="100"/>
        <v>0</v>
      </c>
      <c r="R194" s="4">
        <f t="shared" si="100"/>
        <v>0</v>
      </c>
      <c r="S194" s="4">
        <f t="shared" si="100"/>
        <v>0</v>
      </c>
      <c r="T194" s="4">
        <f t="shared" si="100"/>
        <v>0</v>
      </c>
      <c r="U194" s="4">
        <f t="shared" si="100"/>
        <v>0</v>
      </c>
      <c r="V194" s="4">
        <f t="shared" si="100"/>
        <v>0</v>
      </c>
      <c r="W194" s="4">
        <f t="shared" si="100"/>
        <v>0</v>
      </c>
      <c r="X194" s="4">
        <f t="shared" si="100"/>
        <v>0</v>
      </c>
      <c r="Y194" s="4">
        <f t="shared" si="100"/>
        <v>0</v>
      </c>
      <c r="Z194" s="4">
        <f t="shared" si="100"/>
        <v>0</v>
      </c>
    </row>
    <row r="195" spans="2:26">
      <c r="B195" s="1">
        <f t="shared" si="79"/>
        <v>40</v>
      </c>
      <c r="C195" s="1"/>
      <c r="D195" s="4">
        <f t="shared" ref="D195:Z195" si="101">ROUND(D39*2,2)</f>
        <v>0</v>
      </c>
      <c r="E195" s="4">
        <f t="shared" si="101"/>
        <v>0</v>
      </c>
      <c r="F195" s="4">
        <f t="shared" si="101"/>
        <v>0</v>
      </c>
      <c r="G195" s="4">
        <f t="shared" si="101"/>
        <v>0</v>
      </c>
      <c r="H195" s="4">
        <f t="shared" si="101"/>
        <v>0</v>
      </c>
      <c r="I195" s="4">
        <f t="shared" si="101"/>
        <v>0</v>
      </c>
      <c r="J195" s="4">
        <f t="shared" si="101"/>
        <v>0</v>
      </c>
      <c r="K195" s="4">
        <f t="shared" si="101"/>
        <v>0</v>
      </c>
      <c r="L195" s="4">
        <f t="shared" si="101"/>
        <v>0</v>
      </c>
      <c r="M195" s="4">
        <f t="shared" si="101"/>
        <v>0</v>
      </c>
      <c r="N195" s="4">
        <f t="shared" si="101"/>
        <v>0</v>
      </c>
      <c r="O195" s="4">
        <f t="shared" si="101"/>
        <v>0</v>
      </c>
      <c r="P195" s="4">
        <f t="shared" si="101"/>
        <v>0</v>
      </c>
      <c r="Q195" s="4">
        <f t="shared" si="101"/>
        <v>0</v>
      </c>
      <c r="R195" s="4">
        <f t="shared" si="101"/>
        <v>0</v>
      </c>
      <c r="S195" s="4">
        <f t="shared" si="101"/>
        <v>0</v>
      </c>
      <c r="T195" s="4">
        <f t="shared" si="101"/>
        <v>0</v>
      </c>
      <c r="U195" s="4">
        <f t="shared" si="101"/>
        <v>0</v>
      </c>
      <c r="V195" s="4">
        <f t="shared" si="101"/>
        <v>0</v>
      </c>
      <c r="W195" s="4">
        <f t="shared" si="101"/>
        <v>0</v>
      </c>
      <c r="X195" s="4">
        <f t="shared" si="101"/>
        <v>0</v>
      </c>
      <c r="Y195" s="4">
        <f t="shared" si="101"/>
        <v>0</v>
      </c>
      <c r="Z195" s="4">
        <f t="shared" si="101"/>
        <v>0</v>
      </c>
    </row>
    <row r="196" spans="2:26">
      <c r="B196" s="1">
        <f t="shared" si="79"/>
        <v>41</v>
      </c>
      <c r="C196" s="1"/>
      <c r="D196" s="4">
        <f t="shared" ref="D196:Z196" si="102">ROUND(D40*2,2)</f>
        <v>0</v>
      </c>
      <c r="E196" s="4">
        <f t="shared" si="102"/>
        <v>0</v>
      </c>
      <c r="F196" s="4">
        <f t="shared" si="102"/>
        <v>0</v>
      </c>
      <c r="G196" s="4">
        <f t="shared" si="102"/>
        <v>0</v>
      </c>
      <c r="H196" s="4">
        <f t="shared" si="102"/>
        <v>0</v>
      </c>
      <c r="I196" s="4">
        <f t="shared" si="102"/>
        <v>0</v>
      </c>
      <c r="J196" s="4">
        <f t="shared" si="102"/>
        <v>0</v>
      </c>
      <c r="K196" s="4">
        <f t="shared" si="102"/>
        <v>0</v>
      </c>
      <c r="L196" s="4">
        <f t="shared" si="102"/>
        <v>0</v>
      </c>
      <c r="M196" s="4">
        <f t="shared" si="102"/>
        <v>0</v>
      </c>
      <c r="N196" s="4">
        <f t="shared" si="102"/>
        <v>0</v>
      </c>
      <c r="O196" s="4">
        <f t="shared" si="102"/>
        <v>0</v>
      </c>
      <c r="P196" s="4">
        <f t="shared" si="102"/>
        <v>0</v>
      </c>
      <c r="Q196" s="4">
        <f t="shared" si="102"/>
        <v>0</v>
      </c>
      <c r="R196" s="4">
        <f t="shared" si="102"/>
        <v>0</v>
      </c>
      <c r="S196" s="4">
        <f t="shared" si="102"/>
        <v>0</v>
      </c>
      <c r="T196" s="4">
        <f t="shared" si="102"/>
        <v>0</v>
      </c>
      <c r="U196" s="4">
        <f t="shared" si="102"/>
        <v>0</v>
      </c>
      <c r="V196" s="4">
        <f t="shared" si="102"/>
        <v>0</v>
      </c>
      <c r="W196" s="4">
        <f t="shared" si="102"/>
        <v>0</v>
      </c>
      <c r="X196" s="4">
        <f t="shared" si="102"/>
        <v>0</v>
      </c>
      <c r="Y196" s="4">
        <f t="shared" si="102"/>
        <v>0</v>
      </c>
      <c r="Z196" s="4">
        <f t="shared" si="102"/>
        <v>0</v>
      </c>
    </row>
    <row r="197" spans="2:26">
      <c r="B197" s="1">
        <f t="shared" si="79"/>
        <v>42</v>
      </c>
      <c r="C197" s="1"/>
      <c r="D197" s="4">
        <f t="shared" ref="D197:Z197" si="103">ROUND(D41*2,2)</f>
        <v>0</v>
      </c>
      <c r="E197" s="4">
        <f t="shared" si="103"/>
        <v>0</v>
      </c>
      <c r="F197" s="4">
        <f t="shared" si="103"/>
        <v>0</v>
      </c>
      <c r="G197" s="4">
        <f t="shared" si="103"/>
        <v>0</v>
      </c>
      <c r="H197" s="4">
        <f t="shared" si="103"/>
        <v>0</v>
      </c>
      <c r="I197" s="4">
        <f t="shared" si="103"/>
        <v>0</v>
      </c>
      <c r="J197" s="4">
        <f t="shared" si="103"/>
        <v>0</v>
      </c>
      <c r="K197" s="4">
        <f t="shared" si="103"/>
        <v>0</v>
      </c>
      <c r="L197" s="4">
        <f t="shared" si="103"/>
        <v>0</v>
      </c>
      <c r="M197" s="4">
        <f t="shared" si="103"/>
        <v>0</v>
      </c>
      <c r="N197" s="4">
        <f t="shared" si="103"/>
        <v>0</v>
      </c>
      <c r="O197" s="4">
        <f t="shared" si="103"/>
        <v>0</v>
      </c>
      <c r="P197" s="4">
        <f t="shared" si="103"/>
        <v>0</v>
      </c>
      <c r="Q197" s="4">
        <f t="shared" si="103"/>
        <v>0</v>
      </c>
      <c r="R197" s="4">
        <f t="shared" si="103"/>
        <v>0</v>
      </c>
      <c r="S197" s="4">
        <f t="shared" si="103"/>
        <v>0</v>
      </c>
      <c r="T197" s="4">
        <f t="shared" si="103"/>
        <v>0</v>
      </c>
      <c r="U197" s="4">
        <f t="shared" si="103"/>
        <v>0</v>
      </c>
      <c r="V197" s="4">
        <f t="shared" si="103"/>
        <v>0</v>
      </c>
      <c r="W197" s="4">
        <f t="shared" si="103"/>
        <v>0</v>
      </c>
      <c r="X197" s="4">
        <f t="shared" si="103"/>
        <v>0</v>
      </c>
      <c r="Y197" s="4">
        <f t="shared" si="103"/>
        <v>0</v>
      </c>
      <c r="Z197" s="4">
        <f t="shared" si="103"/>
        <v>0</v>
      </c>
    </row>
    <row r="198" spans="2:26">
      <c r="B198" s="1">
        <f t="shared" si="79"/>
        <v>43</v>
      </c>
      <c r="C198" s="1"/>
      <c r="D198" s="4">
        <f t="shared" ref="D198:Z198" si="104">ROUND(D42*2,2)</f>
        <v>0</v>
      </c>
      <c r="E198" s="4">
        <f t="shared" si="104"/>
        <v>0</v>
      </c>
      <c r="F198" s="4">
        <f t="shared" si="104"/>
        <v>0</v>
      </c>
      <c r="G198" s="4">
        <f t="shared" si="104"/>
        <v>0</v>
      </c>
      <c r="H198" s="4">
        <f t="shared" si="104"/>
        <v>0</v>
      </c>
      <c r="I198" s="4">
        <f t="shared" si="104"/>
        <v>0</v>
      </c>
      <c r="J198" s="4">
        <f t="shared" si="104"/>
        <v>0</v>
      </c>
      <c r="K198" s="4">
        <f t="shared" si="104"/>
        <v>0</v>
      </c>
      <c r="L198" s="4">
        <f t="shared" si="104"/>
        <v>0</v>
      </c>
      <c r="M198" s="4">
        <f t="shared" si="104"/>
        <v>0</v>
      </c>
      <c r="N198" s="4">
        <f t="shared" si="104"/>
        <v>0</v>
      </c>
      <c r="O198" s="4">
        <f t="shared" si="104"/>
        <v>0</v>
      </c>
      <c r="P198" s="4">
        <f t="shared" si="104"/>
        <v>0</v>
      </c>
      <c r="Q198" s="4">
        <f t="shared" si="104"/>
        <v>0</v>
      </c>
      <c r="R198" s="4">
        <f t="shared" si="104"/>
        <v>0</v>
      </c>
      <c r="S198" s="4">
        <f t="shared" si="104"/>
        <v>0</v>
      </c>
      <c r="T198" s="4">
        <f t="shared" si="104"/>
        <v>0</v>
      </c>
      <c r="U198" s="4">
        <f t="shared" si="104"/>
        <v>0</v>
      </c>
      <c r="V198" s="4">
        <f t="shared" si="104"/>
        <v>0</v>
      </c>
      <c r="W198" s="4">
        <f t="shared" si="104"/>
        <v>0</v>
      </c>
      <c r="X198" s="4">
        <f t="shared" si="104"/>
        <v>0</v>
      </c>
      <c r="Y198" s="4">
        <f t="shared" si="104"/>
        <v>0</v>
      </c>
      <c r="Z198" s="4">
        <f t="shared" si="104"/>
        <v>0</v>
      </c>
    </row>
    <row r="199" spans="2:26">
      <c r="B199" s="1">
        <f t="shared" si="79"/>
        <v>44</v>
      </c>
      <c r="C199" s="1"/>
      <c r="D199" s="4">
        <f t="shared" ref="D199:Z199" si="105">ROUND(D43*2,2)</f>
        <v>0</v>
      </c>
      <c r="E199" s="4">
        <f t="shared" si="105"/>
        <v>0</v>
      </c>
      <c r="F199" s="4">
        <f t="shared" si="105"/>
        <v>0</v>
      </c>
      <c r="G199" s="4">
        <f t="shared" si="105"/>
        <v>0</v>
      </c>
      <c r="H199" s="4">
        <f t="shared" si="105"/>
        <v>0</v>
      </c>
      <c r="I199" s="4">
        <f t="shared" si="105"/>
        <v>0</v>
      </c>
      <c r="J199" s="4">
        <f t="shared" si="105"/>
        <v>0</v>
      </c>
      <c r="K199" s="4">
        <f t="shared" si="105"/>
        <v>0</v>
      </c>
      <c r="L199" s="4">
        <f t="shared" si="105"/>
        <v>0</v>
      </c>
      <c r="M199" s="4">
        <f t="shared" si="105"/>
        <v>0</v>
      </c>
      <c r="N199" s="4">
        <f t="shared" si="105"/>
        <v>0</v>
      </c>
      <c r="O199" s="4">
        <f t="shared" si="105"/>
        <v>0</v>
      </c>
      <c r="P199" s="4">
        <f t="shared" si="105"/>
        <v>0</v>
      </c>
      <c r="Q199" s="4">
        <f t="shared" si="105"/>
        <v>0</v>
      </c>
      <c r="R199" s="4">
        <f t="shared" si="105"/>
        <v>0</v>
      </c>
      <c r="S199" s="4">
        <f t="shared" si="105"/>
        <v>0</v>
      </c>
      <c r="T199" s="4">
        <f t="shared" si="105"/>
        <v>0</v>
      </c>
      <c r="U199" s="4">
        <f t="shared" si="105"/>
        <v>0</v>
      </c>
      <c r="V199" s="4">
        <f t="shared" si="105"/>
        <v>0</v>
      </c>
      <c r="W199" s="4">
        <f t="shared" si="105"/>
        <v>0</v>
      </c>
      <c r="X199" s="4">
        <f t="shared" si="105"/>
        <v>0</v>
      </c>
      <c r="Y199" s="4">
        <f t="shared" si="105"/>
        <v>0</v>
      </c>
      <c r="Z199" s="4">
        <f t="shared" si="105"/>
        <v>0</v>
      </c>
    </row>
    <row r="200" spans="2:26">
      <c r="B200" s="1">
        <f t="shared" si="79"/>
        <v>45</v>
      </c>
      <c r="C200" s="1"/>
      <c r="D200" s="4">
        <f t="shared" ref="D200:Z200" si="106">ROUND(D44*2,2)</f>
        <v>0</v>
      </c>
      <c r="E200" s="4">
        <f t="shared" si="106"/>
        <v>0</v>
      </c>
      <c r="F200" s="4">
        <f t="shared" si="106"/>
        <v>0</v>
      </c>
      <c r="G200" s="4">
        <f t="shared" si="106"/>
        <v>0</v>
      </c>
      <c r="H200" s="4">
        <f t="shared" si="106"/>
        <v>0</v>
      </c>
      <c r="I200" s="4">
        <f t="shared" si="106"/>
        <v>0</v>
      </c>
      <c r="J200" s="4">
        <f t="shared" si="106"/>
        <v>0</v>
      </c>
      <c r="K200" s="4">
        <f t="shared" si="106"/>
        <v>0</v>
      </c>
      <c r="L200" s="4">
        <f t="shared" si="106"/>
        <v>0</v>
      </c>
      <c r="M200" s="4">
        <f t="shared" si="106"/>
        <v>0</v>
      </c>
      <c r="N200" s="4">
        <f t="shared" si="106"/>
        <v>0</v>
      </c>
      <c r="O200" s="4">
        <f t="shared" si="106"/>
        <v>0</v>
      </c>
      <c r="P200" s="4">
        <f t="shared" si="106"/>
        <v>0</v>
      </c>
      <c r="Q200" s="4">
        <f t="shared" si="106"/>
        <v>0</v>
      </c>
      <c r="R200" s="4">
        <f t="shared" si="106"/>
        <v>0</v>
      </c>
      <c r="S200" s="4">
        <f t="shared" si="106"/>
        <v>0</v>
      </c>
      <c r="T200" s="4">
        <f t="shared" si="106"/>
        <v>0</v>
      </c>
      <c r="U200" s="4">
        <f t="shared" si="106"/>
        <v>0</v>
      </c>
      <c r="V200" s="4">
        <f t="shared" si="106"/>
        <v>0</v>
      </c>
      <c r="W200" s="4">
        <f t="shared" si="106"/>
        <v>0</v>
      </c>
      <c r="X200" s="4">
        <f t="shared" si="106"/>
        <v>0</v>
      </c>
      <c r="Y200" s="4">
        <f t="shared" si="106"/>
        <v>0</v>
      </c>
      <c r="Z200" s="4">
        <f t="shared" si="106"/>
        <v>0</v>
      </c>
    </row>
    <row r="201" spans="2:26">
      <c r="B201" s="1">
        <f t="shared" si="79"/>
        <v>46</v>
      </c>
      <c r="C201" s="1"/>
      <c r="D201" s="4">
        <f t="shared" ref="D201:Z201" si="107">ROUND(D45*2,2)</f>
        <v>0</v>
      </c>
      <c r="E201" s="4">
        <f t="shared" si="107"/>
        <v>0</v>
      </c>
      <c r="F201" s="4">
        <f t="shared" si="107"/>
        <v>0</v>
      </c>
      <c r="G201" s="4">
        <f t="shared" si="107"/>
        <v>0</v>
      </c>
      <c r="H201" s="4">
        <f t="shared" si="107"/>
        <v>0</v>
      </c>
      <c r="I201" s="4">
        <f t="shared" si="107"/>
        <v>0</v>
      </c>
      <c r="J201" s="4">
        <f t="shared" si="107"/>
        <v>0</v>
      </c>
      <c r="K201" s="4">
        <f t="shared" si="107"/>
        <v>0</v>
      </c>
      <c r="L201" s="4">
        <f t="shared" si="107"/>
        <v>0</v>
      </c>
      <c r="M201" s="4">
        <f t="shared" si="107"/>
        <v>0</v>
      </c>
      <c r="N201" s="4">
        <f t="shared" si="107"/>
        <v>0</v>
      </c>
      <c r="O201" s="4">
        <f t="shared" si="107"/>
        <v>0</v>
      </c>
      <c r="P201" s="4">
        <f t="shared" si="107"/>
        <v>0</v>
      </c>
      <c r="Q201" s="4">
        <f t="shared" si="107"/>
        <v>0</v>
      </c>
      <c r="R201" s="4">
        <f t="shared" si="107"/>
        <v>0</v>
      </c>
      <c r="S201" s="4">
        <f t="shared" si="107"/>
        <v>0</v>
      </c>
      <c r="T201" s="4">
        <f t="shared" si="107"/>
        <v>0</v>
      </c>
      <c r="U201" s="4">
        <f t="shared" si="107"/>
        <v>0</v>
      </c>
      <c r="V201" s="4">
        <f t="shared" si="107"/>
        <v>0</v>
      </c>
      <c r="W201" s="4">
        <f t="shared" si="107"/>
        <v>0</v>
      </c>
      <c r="X201" s="4">
        <f t="shared" si="107"/>
        <v>0</v>
      </c>
      <c r="Y201" s="4">
        <f t="shared" si="107"/>
        <v>0</v>
      </c>
      <c r="Z201" s="4">
        <f t="shared" si="107"/>
        <v>0</v>
      </c>
    </row>
    <row r="202" spans="2:26">
      <c r="B202" s="1">
        <f t="shared" si="79"/>
        <v>47</v>
      </c>
      <c r="C202" s="1"/>
      <c r="D202" s="4">
        <f t="shared" ref="D202:Z202" si="108">ROUND(D46*2,2)</f>
        <v>0</v>
      </c>
      <c r="E202" s="4">
        <f t="shared" si="108"/>
        <v>0</v>
      </c>
      <c r="F202" s="4">
        <f t="shared" si="108"/>
        <v>0</v>
      </c>
      <c r="G202" s="4">
        <f t="shared" si="108"/>
        <v>0</v>
      </c>
      <c r="H202" s="4">
        <f t="shared" si="108"/>
        <v>0</v>
      </c>
      <c r="I202" s="4">
        <f t="shared" si="108"/>
        <v>0</v>
      </c>
      <c r="J202" s="4">
        <f t="shared" si="108"/>
        <v>0</v>
      </c>
      <c r="K202" s="4">
        <f t="shared" si="108"/>
        <v>0</v>
      </c>
      <c r="L202" s="4">
        <f t="shared" si="108"/>
        <v>0</v>
      </c>
      <c r="M202" s="4">
        <f t="shared" si="108"/>
        <v>0</v>
      </c>
      <c r="N202" s="4">
        <f t="shared" si="108"/>
        <v>0</v>
      </c>
      <c r="O202" s="4">
        <f t="shared" si="108"/>
        <v>0</v>
      </c>
      <c r="P202" s="4">
        <f t="shared" si="108"/>
        <v>0</v>
      </c>
      <c r="Q202" s="4">
        <f t="shared" si="108"/>
        <v>0</v>
      </c>
      <c r="R202" s="4">
        <f t="shared" si="108"/>
        <v>0</v>
      </c>
      <c r="S202" s="4">
        <f t="shared" si="108"/>
        <v>0</v>
      </c>
      <c r="T202" s="4">
        <f t="shared" si="108"/>
        <v>0</v>
      </c>
      <c r="U202" s="4">
        <f t="shared" si="108"/>
        <v>0</v>
      </c>
      <c r="V202" s="4">
        <f t="shared" si="108"/>
        <v>0</v>
      </c>
      <c r="W202" s="4">
        <f t="shared" si="108"/>
        <v>0</v>
      </c>
      <c r="X202" s="4">
        <f t="shared" si="108"/>
        <v>0</v>
      </c>
      <c r="Y202" s="4">
        <f t="shared" si="108"/>
        <v>0</v>
      </c>
      <c r="Z202" s="4">
        <f t="shared" si="108"/>
        <v>0</v>
      </c>
    </row>
    <row r="203" spans="2:26">
      <c r="B203" s="1">
        <f t="shared" si="79"/>
        <v>48</v>
      </c>
      <c r="C203" s="1"/>
      <c r="D203" s="4">
        <f t="shared" ref="D203:Z203" si="109">ROUND(D47*2,2)</f>
        <v>0</v>
      </c>
      <c r="E203" s="4">
        <f t="shared" si="109"/>
        <v>0</v>
      </c>
      <c r="F203" s="4">
        <f t="shared" si="109"/>
        <v>0</v>
      </c>
      <c r="G203" s="4">
        <f t="shared" si="109"/>
        <v>0</v>
      </c>
      <c r="H203" s="4">
        <f t="shared" si="109"/>
        <v>0</v>
      </c>
      <c r="I203" s="4">
        <f t="shared" si="109"/>
        <v>0</v>
      </c>
      <c r="J203" s="4">
        <f t="shared" si="109"/>
        <v>0</v>
      </c>
      <c r="K203" s="4">
        <f t="shared" si="109"/>
        <v>0</v>
      </c>
      <c r="L203" s="4">
        <f t="shared" si="109"/>
        <v>0</v>
      </c>
      <c r="M203" s="4">
        <f t="shared" si="109"/>
        <v>0</v>
      </c>
      <c r="N203" s="4">
        <f t="shared" si="109"/>
        <v>0</v>
      </c>
      <c r="O203" s="4">
        <f t="shared" si="109"/>
        <v>0</v>
      </c>
      <c r="P203" s="4">
        <f t="shared" si="109"/>
        <v>0</v>
      </c>
      <c r="Q203" s="4">
        <f t="shared" si="109"/>
        <v>0</v>
      </c>
      <c r="R203" s="4">
        <f t="shared" si="109"/>
        <v>0</v>
      </c>
      <c r="S203" s="4">
        <f t="shared" si="109"/>
        <v>0</v>
      </c>
      <c r="T203" s="4">
        <f t="shared" si="109"/>
        <v>0</v>
      </c>
      <c r="U203" s="4">
        <f t="shared" si="109"/>
        <v>0</v>
      </c>
      <c r="V203" s="4">
        <f t="shared" si="109"/>
        <v>0</v>
      </c>
      <c r="W203" s="4">
        <f t="shared" si="109"/>
        <v>0</v>
      </c>
      <c r="X203" s="4">
        <f t="shared" si="109"/>
        <v>0</v>
      </c>
      <c r="Y203" s="4">
        <f t="shared" si="109"/>
        <v>0</v>
      </c>
      <c r="Z203" s="4">
        <f t="shared" si="109"/>
        <v>0</v>
      </c>
    </row>
    <row r="204" spans="2:26">
      <c r="B204" s="1">
        <f t="shared" si="79"/>
        <v>49</v>
      </c>
      <c r="C204" s="1"/>
      <c r="D204" s="4">
        <f t="shared" ref="D204:Z204" si="110">ROUND(D48*2,2)</f>
        <v>0</v>
      </c>
      <c r="E204" s="4">
        <f t="shared" si="110"/>
        <v>0</v>
      </c>
      <c r="F204" s="4">
        <f t="shared" si="110"/>
        <v>0</v>
      </c>
      <c r="G204" s="4">
        <f t="shared" si="110"/>
        <v>0</v>
      </c>
      <c r="H204" s="4">
        <f t="shared" si="110"/>
        <v>0</v>
      </c>
      <c r="I204" s="4">
        <f t="shared" si="110"/>
        <v>0</v>
      </c>
      <c r="J204" s="4">
        <f t="shared" si="110"/>
        <v>0</v>
      </c>
      <c r="K204" s="4">
        <f t="shared" si="110"/>
        <v>0</v>
      </c>
      <c r="L204" s="4">
        <f t="shared" si="110"/>
        <v>0</v>
      </c>
      <c r="M204" s="4">
        <f t="shared" si="110"/>
        <v>0</v>
      </c>
      <c r="N204" s="4">
        <f t="shared" si="110"/>
        <v>0</v>
      </c>
      <c r="O204" s="4">
        <f t="shared" si="110"/>
        <v>0</v>
      </c>
      <c r="P204" s="4">
        <f t="shared" si="110"/>
        <v>0</v>
      </c>
      <c r="Q204" s="4">
        <f t="shared" si="110"/>
        <v>0</v>
      </c>
      <c r="R204" s="4">
        <f t="shared" si="110"/>
        <v>0</v>
      </c>
      <c r="S204" s="4">
        <f t="shared" si="110"/>
        <v>0</v>
      </c>
      <c r="T204" s="4">
        <f t="shared" si="110"/>
        <v>0</v>
      </c>
      <c r="U204" s="4">
        <f t="shared" si="110"/>
        <v>0</v>
      </c>
      <c r="V204" s="4">
        <f t="shared" si="110"/>
        <v>0</v>
      </c>
      <c r="W204" s="4">
        <f t="shared" si="110"/>
        <v>0</v>
      </c>
      <c r="X204" s="4">
        <f t="shared" si="110"/>
        <v>0</v>
      </c>
      <c r="Y204" s="4">
        <f t="shared" si="110"/>
        <v>0</v>
      </c>
      <c r="Z204" s="4">
        <f t="shared" si="110"/>
        <v>0</v>
      </c>
    </row>
    <row r="205" spans="2:26">
      <c r="B205" s="1">
        <f t="shared" si="79"/>
        <v>50</v>
      </c>
      <c r="C205" s="1"/>
      <c r="D205" s="4">
        <f t="shared" ref="D205:Z205" si="111">ROUND(D49*2,2)</f>
        <v>0</v>
      </c>
      <c r="E205" s="4">
        <f t="shared" si="111"/>
        <v>0</v>
      </c>
      <c r="F205" s="4">
        <f t="shared" si="111"/>
        <v>0</v>
      </c>
      <c r="G205" s="4">
        <f t="shared" si="111"/>
        <v>0</v>
      </c>
      <c r="H205" s="4">
        <f t="shared" si="111"/>
        <v>0</v>
      </c>
      <c r="I205" s="4">
        <f t="shared" si="111"/>
        <v>0</v>
      </c>
      <c r="J205" s="4">
        <f t="shared" si="111"/>
        <v>0</v>
      </c>
      <c r="K205" s="4">
        <f t="shared" si="111"/>
        <v>0</v>
      </c>
      <c r="L205" s="4">
        <f t="shared" si="111"/>
        <v>0</v>
      </c>
      <c r="M205" s="4">
        <f t="shared" si="111"/>
        <v>0</v>
      </c>
      <c r="N205" s="4">
        <f t="shared" si="111"/>
        <v>0</v>
      </c>
      <c r="O205" s="4">
        <f t="shared" si="111"/>
        <v>0</v>
      </c>
      <c r="P205" s="4">
        <f t="shared" si="111"/>
        <v>0</v>
      </c>
      <c r="Q205" s="4">
        <f t="shared" si="111"/>
        <v>0</v>
      </c>
      <c r="R205" s="4">
        <f t="shared" si="111"/>
        <v>0</v>
      </c>
      <c r="S205" s="4">
        <f t="shared" si="111"/>
        <v>0</v>
      </c>
      <c r="T205" s="4">
        <f t="shared" si="111"/>
        <v>0</v>
      </c>
      <c r="U205" s="4">
        <f t="shared" si="111"/>
        <v>0</v>
      </c>
      <c r="V205" s="4">
        <f t="shared" si="111"/>
        <v>0</v>
      </c>
      <c r="W205" s="4">
        <f t="shared" si="111"/>
        <v>0</v>
      </c>
      <c r="X205" s="4">
        <f t="shared" si="111"/>
        <v>0</v>
      </c>
      <c r="Y205" s="4">
        <f t="shared" si="111"/>
        <v>0</v>
      </c>
      <c r="Z205" s="4">
        <f t="shared" si="111"/>
        <v>0</v>
      </c>
    </row>
    <row r="206" spans="2:26">
      <c r="B206" s="1">
        <f t="shared" ref="B206:B237" si="112">B205+1</f>
        <v>51</v>
      </c>
      <c r="C206" s="1"/>
      <c r="D206" s="4">
        <f t="shared" ref="D206:Z206" si="113">ROUND(D50*2,2)</f>
        <v>0</v>
      </c>
      <c r="E206" s="4">
        <f t="shared" si="113"/>
        <v>0</v>
      </c>
      <c r="F206" s="4">
        <f t="shared" si="113"/>
        <v>0</v>
      </c>
      <c r="G206" s="4">
        <f t="shared" si="113"/>
        <v>0</v>
      </c>
      <c r="H206" s="4">
        <f t="shared" si="113"/>
        <v>0</v>
      </c>
      <c r="I206" s="4">
        <f t="shared" si="113"/>
        <v>0</v>
      </c>
      <c r="J206" s="4">
        <f t="shared" si="113"/>
        <v>0</v>
      </c>
      <c r="K206" s="4">
        <f t="shared" si="113"/>
        <v>0</v>
      </c>
      <c r="L206" s="4">
        <f t="shared" si="113"/>
        <v>0</v>
      </c>
      <c r="M206" s="4">
        <f t="shared" si="113"/>
        <v>0</v>
      </c>
      <c r="N206" s="4">
        <f t="shared" si="113"/>
        <v>0</v>
      </c>
      <c r="O206" s="4">
        <f t="shared" si="113"/>
        <v>0</v>
      </c>
      <c r="P206" s="4">
        <f t="shared" si="113"/>
        <v>0</v>
      </c>
      <c r="Q206" s="4">
        <f t="shared" si="113"/>
        <v>0</v>
      </c>
      <c r="R206" s="4">
        <f t="shared" si="113"/>
        <v>0</v>
      </c>
      <c r="S206" s="4">
        <f t="shared" si="113"/>
        <v>0</v>
      </c>
      <c r="T206" s="4">
        <f t="shared" si="113"/>
        <v>0</v>
      </c>
      <c r="U206" s="4">
        <f t="shared" si="113"/>
        <v>0</v>
      </c>
      <c r="V206" s="4">
        <f t="shared" si="113"/>
        <v>0</v>
      </c>
      <c r="W206" s="4">
        <f t="shared" si="113"/>
        <v>0</v>
      </c>
      <c r="X206" s="4">
        <f t="shared" si="113"/>
        <v>0</v>
      </c>
      <c r="Y206" s="4">
        <f t="shared" si="113"/>
        <v>0</v>
      </c>
      <c r="Z206" s="4">
        <f t="shared" si="113"/>
        <v>0</v>
      </c>
    </row>
    <row r="207" spans="2:26">
      <c r="B207" s="1">
        <f t="shared" si="112"/>
        <v>52</v>
      </c>
      <c r="C207" s="1"/>
      <c r="D207" s="4">
        <f t="shared" ref="D207:Z207" si="114">ROUND(D51*2,2)</f>
        <v>0</v>
      </c>
      <c r="E207" s="4">
        <f t="shared" si="114"/>
        <v>0</v>
      </c>
      <c r="F207" s="4">
        <f t="shared" si="114"/>
        <v>0</v>
      </c>
      <c r="G207" s="4">
        <f t="shared" si="114"/>
        <v>0</v>
      </c>
      <c r="H207" s="4">
        <f t="shared" si="114"/>
        <v>0</v>
      </c>
      <c r="I207" s="4">
        <f t="shared" si="114"/>
        <v>0</v>
      </c>
      <c r="J207" s="4">
        <f t="shared" si="114"/>
        <v>0</v>
      </c>
      <c r="K207" s="4">
        <f t="shared" si="114"/>
        <v>0</v>
      </c>
      <c r="L207" s="4">
        <f t="shared" si="114"/>
        <v>0</v>
      </c>
      <c r="M207" s="4">
        <f t="shared" si="114"/>
        <v>0</v>
      </c>
      <c r="N207" s="4">
        <f t="shared" si="114"/>
        <v>0</v>
      </c>
      <c r="O207" s="4">
        <f t="shared" si="114"/>
        <v>0</v>
      </c>
      <c r="P207" s="4">
        <f t="shared" si="114"/>
        <v>0</v>
      </c>
      <c r="Q207" s="4">
        <f t="shared" si="114"/>
        <v>0</v>
      </c>
      <c r="R207" s="4">
        <f t="shared" si="114"/>
        <v>0</v>
      </c>
      <c r="S207" s="4">
        <f t="shared" si="114"/>
        <v>0</v>
      </c>
      <c r="T207" s="4">
        <f t="shared" si="114"/>
        <v>0</v>
      </c>
      <c r="U207" s="4">
        <f t="shared" si="114"/>
        <v>0</v>
      </c>
      <c r="V207" s="4">
        <f t="shared" si="114"/>
        <v>0</v>
      </c>
      <c r="W207" s="4">
        <f t="shared" si="114"/>
        <v>0</v>
      </c>
      <c r="X207" s="4">
        <f t="shared" si="114"/>
        <v>0</v>
      </c>
      <c r="Y207" s="4">
        <f t="shared" si="114"/>
        <v>0</v>
      </c>
      <c r="Z207" s="4">
        <f t="shared" si="114"/>
        <v>0</v>
      </c>
    </row>
    <row r="208" spans="2:26">
      <c r="B208" s="1">
        <f t="shared" si="112"/>
        <v>53</v>
      </c>
      <c r="C208" s="1"/>
      <c r="D208" s="4">
        <f t="shared" ref="D208:Z208" si="115">ROUND(D52*2,2)</f>
        <v>0</v>
      </c>
      <c r="E208" s="4">
        <f t="shared" si="115"/>
        <v>0</v>
      </c>
      <c r="F208" s="4">
        <f t="shared" si="115"/>
        <v>0</v>
      </c>
      <c r="G208" s="4">
        <f t="shared" si="115"/>
        <v>0</v>
      </c>
      <c r="H208" s="4">
        <f t="shared" si="115"/>
        <v>0</v>
      </c>
      <c r="I208" s="4">
        <f t="shared" si="115"/>
        <v>0</v>
      </c>
      <c r="J208" s="4">
        <f t="shared" si="115"/>
        <v>0</v>
      </c>
      <c r="K208" s="4">
        <f t="shared" si="115"/>
        <v>0</v>
      </c>
      <c r="L208" s="4">
        <f t="shared" si="115"/>
        <v>0</v>
      </c>
      <c r="M208" s="4">
        <f t="shared" si="115"/>
        <v>0</v>
      </c>
      <c r="N208" s="4">
        <f t="shared" si="115"/>
        <v>0</v>
      </c>
      <c r="O208" s="4">
        <f t="shared" si="115"/>
        <v>0</v>
      </c>
      <c r="P208" s="4">
        <f t="shared" si="115"/>
        <v>0</v>
      </c>
      <c r="Q208" s="4">
        <f t="shared" si="115"/>
        <v>0</v>
      </c>
      <c r="R208" s="4">
        <f t="shared" si="115"/>
        <v>0</v>
      </c>
      <c r="S208" s="4">
        <f t="shared" si="115"/>
        <v>0</v>
      </c>
      <c r="T208" s="4">
        <f t="shared" si="115"/>
        <v>0</v>
      </c>
      <c r="U208" s="4">
        <f t="shared" si="115"/>
        <v>0</v>
      </c>
      <c r="V208" s="4">
        <f t="shared" si="115"/>
        <v>0</v>
      </c>
      <c r="W208" s="4">
        <f t="shared" si="115"/>
        <v>0</v>
      </c>
      <c r="X208" s="4">
        <f t="shared" si="115"/>
        <v>0</v>
      </c>
      <c r="Y208" s="4">
        <f t="shared" si="115"/>
        <v>0</v>
      </c>
      <c r="Z208" s="4">
        <f t="shared" si="115"/>
        <v>0</v>
      </c>
    </row>
    <row r="209" spans="2:26">
      <c r="B209" s="1">
        <f t="shared" si="112"/>
        <v>54</v>
      </c>
      <c r="C209" s="1"/>
      <c r="D209" s="4">
        <f t="shared" ref="D209:Z209" si="116">ROUND(D53*2,2)</f>
        <v>0</v>
      </c>
      <c r="E209" s="4">
        <f t="shared" si="116"/>
        <v>0</v>
      </c>
      <c r="F209" s="4">
        <f t="shared" si="116"/>
        <v>0</v>
      </c>
      <c r="G209" s="4">
        <f t="shared" si="116"/>
        <v>0</v>
      </c>
      <c r="H209" s="4">
        <f t="shared" si="116"/>
        <v>0</v>
      </c>
      <c r="I209" s="4">
        <f t="shared" si="116"/>
        <v>0</v>
      </c>
      <c r="J209" s="4">
        <f t="shared" si="116"/>
        <v>0</v>
      </c>
      <c r="K209" s="4">
        <f t="shared" si="116"/>
        <v>0</v>
      </c>
      <c r="L209" s="4">
        <f t="shared" si="116"/>
        <v>0</v>
      </c>
      <c r="M209" s="4">
        <f t="shared" si="116"/>
        <v>0</v>
      </c>
      <c r="N209" s="4">
        <f t="shared" si="116"/>
        <v>0</v>
      </c>
      <c r="O209" s="4">
        <f t="shared" si="116"/>
        <v>0</v>
      </c>
      <c r="P209" s="4">
        <f t="shared" si="116"/>
        <v>0</v>
      </c>
      <c r="Q209" s="4">
        <f t="shared" si="116"/>
        <v>0</v>
      </c>
      <c r="R209" s="4">
        <f t="shared" si="116"/>
        <v>0</v>
      </c>
      <c r="S209" s="4">
        <f t="shared" si="116"/>
        <v>0</v>
      </c>
      <c r="T209" s="4">
        <f t="shared" si="116"/>
        <v>0</v>
      </c>
      <c r="U209" s="4">
        <f t="shared" si="116"/>
        <v>0</v>
      </c>
      <c r="V209" s="4">
        <f t="shared" si="116"/>
        <v>0</v>
      </c>
      <c r="W209" s="4">
        <f t="shared" si="116"/>
        <v>0</v>
      </c>
      <c r="X209" s="4">
        <f t="shared" si="116"/>
        <v>0</v>
      </c>
      <c r="Y209" s="4">
        <f t="shared" si="116"/>
        <v>0</v>
      </c>
      <c r="Z209" s="4">
        <f t="shared" si="116"/>
        <v>0</v>
      </c>
    </row>
    <row r="210" spans="2:26">
      <c r="B210" s="1">
        <f t="shared" si="112"/>
        <v>55</v>
      </c>
      <c r="C210" s="1"/>
      <c r="D210" s="4">
        <f t="shared" ref="D210:Z210" si="117">ROUND(D54*2,2)</f>
        <v>0</v>
      </c>
      <c r="E210" s="4">
        <f t="shared" si="117"/>
        <v>0</v>
      </c>
      <c r="F210" s="4">
        <f t="shared" si="117"/>
        <v>0</v>
      </c>
      <c r="G210" s="4">
        <f t="shared" si="117"/>
        <v>0</v>
      </c>
      <c r="H210" s="4">
        <f t="shared" si="117"/>
        <v>0</v>
      </c>
      <c r="I210" s="4">
        <f t="shared" si="117"/>
        <v>0</v>
      </c>
      <c r="J210" s="4">
        <f t="shared" si="117"/>
        <v>0</v>
      </c>
      <c r="K210" s="4">
        <f t="shared" si="117"/>
        <v>0</v>
      </c>
      <c r="L210" s="4">
        <f t="shared" si="117"/>
        <v>0</v>
      </c>
      <c r="M210" s="4">
        <f t="shared" si="117"/>
        <v>0</v>
      </c>
      <c r="N210" s="4">
        <f t="shared" si="117"/>
        <v>0</v>
      </c>
      <c r="O210" s="4">
        <f t="shared" si="117"/>
        <v>0</v>
      </c>
      <c r="P210" s="4">
        <f t="shared" si="117"/>
        <v>0</v>
      </c>
      <c r="Q210" s="4">
        <f t="shared" si="117"/>
        <v>0</v>
      </c>
      <c r="R210" s="4">
        <f t="shared" si="117"/>
        <v>0</v>
      </c>
      <c r="S210" s="4">
        <f t="shared" si="117"/>
        <v>0</v>
      </c>
      <c r="T210" s="4">
        <f t="shared" si="117"/>
        <v>0</v>
      </c>
      <c r="U210" s="4">
        <f t="shared" si="117"/>
        <v>0</v>
      </c>
      <c r="V210" s="4">
        <f t="shared" si="117"/>
        <v>0</v>
      </c>
      <c r="W210" s="4">
        <f t="shared" si="117"/>
        <v>0</v>
      </c>
      <c r="X210" s="4">
        <f t="shared" si="117"/>
        <v>0</v>
      </c>
      <c r="Y210" s="4">
        <f t="shared" si="117"/>
        <v>0</v>
      </c>
      <c r="Z210" s="4">
        <f t="shared" si="117"/>
        <v>0</v>
      </c>
    </row>
    <row r="211" spans="2:26">
      <c r="B211" s="1">
        <f t="shared" si="112"/>
        <v>56</v>
      </c>
      <c r="C211" s="1"/>
      <c r="D211" s="4">
        <f t="shared" ref="D211:Z211" si="118">ROUND(D55*2,2)</f>
        <v>0</v>
      </c>
      <c r="E211" s="4">
        <f t="shared" si="118"/>
        <v>0</v>
      </c>
      <c r="F211" s="4">
        <f t="shared" si="118"/>
        <v>0</v>
      </c>
      <c r="G211" s="4">
        <f t="shared" si="118"/>
        <v>0</v>
      </c>
      <c r="H211" s="4">
        <f t="shared" si="118"/>
        <v>0</v>
      </c>
      <c r="I211" s="4">
        <f t="shared" si="118"/>
        <v>0</v>
      </c>
      <c r="J211" s="4">
        <f t="shared" si="118"/>
        <v>0</v>
      </c>
      <c r="K211" s="4">
        <f t="shared" si="118"/>
        <v>0</v>
      </c>
      <c r="L211" s="4">
        <f t="shared" si="118"/>
        <v>0</v>
      </c>
      <c r="M211" s="4">
        <f t="shared" si="118"/>
        <v>0</v>
      </c>
      <c r="N211" s="4">
        <f t="shared" si="118"/>
        <v>0</v>
      </c>
      <c r="O211" s="4">
        <f t="shared" si="118"/>
        <v>0</v>
      </c>
      <c r="P211" s="4">
        <f t="shared" si="118"/>
        <v>0</v>
      </c>
      <c r="Q211" s="4">
        <f t="shared" si="118"/>
        <v>0</v>
      </c>
      <c r="R211" s="4">
        <f t="shared" si="118"/>
        <v>0</v>
      </c>
      <c r="S211" s="4">
        <f t="shared" si="118"/>
        <v>0</v>
      </c>
      <c r="T211" s="4">
        <f t="shared" si="118"/>
        <v>0</v>
      </c>
      <c r="U211" s="4">
        <f t="shared" si="118"/>
        <v>0</v>
      </c>
      <c r="V211" s="4">
        <f t="shared" si="118"/>
        <v>0</v>
      </c>
      <c r="W211" s="4">
        <f t="shared" si="118"/>
        <v>0</v>
      </c>
      <c r="X211" s="4">
        <f t="shared" si="118"/>
        <v>0</v>
      </c>
      <c r="Y211" s="4">
        <f t="shared" si="118"/>
        <v>0</v>
      </c>
      <c r="Z211" s="4">
        <f t="shared" si="118"/>
        <v>0</v>
      </c>
    </row>
    <row r="212" spans="2:26">
      <c r="B212" s="1">
        <f t="shared" si="112"/>
        <v>57</v>
      </c>
      <c r="C212" s="1"/>
      <c r="D212" s="4">
        <f t="shared" ref="D212:Z212" si="119">ROUND(D56*2,2)</f>
        <v>0</v>
      </c>
      <c r="E212" s="4">
        <f t="shared" si="119"/>
        <v>0</v>
      </c>
      <c r="F212" s="4">
        <f t="shared" si="119"/>
        <v>0</v>
      </c>
      <c r="G212" s="4">
        <f t="shared" si="119"/>
        <v>0</v>
      </c>
      <c r="H212" s="4">
        <f t="shared" si="119"/>
        <v>0</v>
      </c>
      <c r="I212" s="4">
        <f t="shared" si="119"/>
        <v>0</v>
      </c>
      <c r="J212" s="4">
        <f t="shared" si="119"/>
        <v>0</v>
      </c>
      <c r="K212" s="4">
        <f t="shared" si="119"/>
        <v>0</v>
      </c>
      <c r="L212" s="4">
        <f t="shared" si="119"/>
        <v>0</v>
      </c>
      <c r="M212" s="4">
        <f t="shared" si="119"/>
        <v>0</v>
      </c>
      <c r="N212" s="4">
        <f t="shared" si="119"/>
        <v>0</v>
      </c>
      <c r="O212" s="4">
        <f t="shared" si="119"/>
        <v>0</v>
      </c>
      <c r="P212" s="4">
        <f t="shared" si="119"/>
        <v>0</v>
      </c>
      <c r="Q212" s="4">
        <f t="shared" si="119"/>
        <v>0</v>
      </c>
      <c r="R212" s="4">
        <f t="shared" si="119"/>
        <v>0</v>
      </c>
      <c r="S212" s="4">
        <f t="shared" si="119"/>
        <v>0</v>
      </c>
      <c r="T212" s="4">
        <f t="shared" si="119"/>
        <v>0</v>
      </c>
      <c r="U212" s="4">
        <f t="shared" si="119"/>
        <v>0</v>
      </c>
      <c r="V212" s="4">
        <f t="shared" si="119"/>
        <v>0</v>
      </c>
      <c r="W212" s="4">
        <f t="shared" si="119"/>
        <v>0</v>
      </c>
      <c r="X212" s="4">
        <f t="shared" si="119"/>
        <v>0</v>
      </c>
      <c r="Y212" s="4">
        <f t="shared" si="119"/>
        <v>0</v>
      </c>
      <c r="Z212" s="4">
        <f t="shared" si="119"/>
        <v>0</v>
      </c>
    </row>
    <row r="213" spans="2:26">
      <c r="B213" s="1">
        <f t="shared" si="112"/>
        <v>58</v>
      </c>
      <c r="C213" s="1"/>
      <c r="D213" s="4">
        <f t="shared" ref="D213:Z213" si="120">ROUND(D57*2,2)</f>
        <v>0</v>
      </c>
      <c r="E213" s="4">
        <f t="shared" si="120"/>
        <v>0</v>
      </c>
      <c r="F213" s="4">
        <f t="shared" si="120"/>
        <v>0</v>
      </c>
      <c r="G213" s="4">
        <f t="shared" si="120"/>
        <v>0</v>
      </c>
      <c r="H213" s="4">
        <f t="shared" si="120"/>
        <v>0</v>
      </c>
      <c r="I213" s="4">
        <f t="shared" si="120"/>
        <v>0</v>
      </c>
      <c r="J213" s="4">
        <f t="shared" si="120"/>
        <v>0</v>
      </c>
      <c r="K213" s="4">
        <f t="shared" si="120"/>
        <v>0</v>
      </c>
      <c r="L213" s="4">
        <f t="shared" si="120"/>
        <v>0</v>
      </c>
      <c r="M213" s="4">
        <f t="shared" si="120"/>
        <v>0</v>
      </c>
      <c r="N213" s="4">
        <f t="shared" si="120"/>
        <v>0</v>
      </c>
      <c r="O213" s="4">
        <f t="shared" si="120"/>
        <v>0</v>
      </c>
      <c r="P213" s="4">
        <f t="shared" si="120"/>
        <v>0</v>
      </c>
      <c r="Q213" s="4">
        <f t="shared" si="120"/>
        <v>0</v>
      </c>
      <c r="R213" s="4">
        <f t="shared" si="120"/>
        <v>0</v>
      </c>
      <c r="S213" s="4">
        <f t="shared" si="120"/>
        <v>0</v>
      </c>
      <c r="T213" s="4">
        <f t="shared" si="120"/>
        <v>0</v>
      </c>
      <c r="U213" s="4">
        <f t="shared" si="120"/>
        <v>0</v>
      </c>
      <c r="V213" s="4">
        <f t="shared" si="120"/>
        <v>0</v>
      </c>
      <c r="W213" s="4">
        <f t="shared" si="120"/>
        <v>0</v>
      </c>
      <c r="X213" s="4">
        <f t="shared" si="120"/>
        <v>0</v>
      </c>
      <c r="Y213" s="4">
        <f t="shared" si="120"/>
        <v>0</v>
      </c>
      <c r="Z213" s="4">
        <f t="shared" si="120"/>
        <v>0</v>
      </c>
    </row>
    <row r="214" spans="2:26">
      <c r="B214" s="1">
        <f t="shared" si="112"/>
        <v>59</v>
      </c>
      <c r="C214" s="1"/>
      <c r="D214" s="4">
        <f t="shared" ref="D214:Z214" si="121">ROUND(D58*2,2)</f>
        <v>0</v>
      </c>
      <c r="E214" s="4">
        <f t="shared" si="121"/>
        <v>0</v>
      </c>
      <c r="F214" s="4">
        <f t="shared" si="121"/>
        <v>0</v>
      </c>
      <c r="G214" s="4">
        <f t="shared" si="121"/>
        <v>0</v>
      </c>
      <c r="H214" s="4">
        <f t="shared" si="121"/>
        <v>0</v>
      </c>
      <c r="I214" s="4">
        <f t="shared" si="121"/>
        <v>0</v>
      </c>
      <c r="J214" s="4">
        <f t="shared" si="121"/>
        <v>0</v>
      </c>
      <c r="K214" s="4">
        <f t="shared" si="121"/>
        <v>0</v>
      </c>
      <c r="L214" s="4">
        <f t="shared" si="121"/>
        <v>0</v>
      </c>
      <c r="M214" s="4">
        <f t="shared" si="121"/>
        <v>0</v>
      </c>
      <c r="N214" s="4">
        <f t="shared" si="121"/>
        <v>0</v>
      </c>
      <c r="O214" s="4">
        <f t="shared" si="121"/>
        <v>0</v>
      </c>
      <c r="P214" s="4">
        <f t="shared" si="121"/>
        <v>0</v>
      </c>
      <c r="Q214" s="4">
        <f t="shared" si="121"/>
        <v>0</v>
      </c>
      <c r="R214" s="4">
        <f t="shared" si="121"/>
        <v>0</v>
      </c>
      <c r="S214" s="4">
        <f t="shared" si="121"/>
        <v>0</v>
      </c>
      <c r="T214" s="4">
        <f t="shared" si="121"/>
        <v>0</v>
      </c>
      <c r="U214" s="4">
        <f t="shared" si="121"/>
        <v>0</v>
      </c>
      <c r="V214" s="4">
        <f t="shared" si="121"/>
        <v>0</v>
      </c>
      <c r="W214" s="4">
        <f t="shared" si="121"/>
        <v>0</v>
      </c>
      <c r="X214" s="4">
        <f t="shared" si="121"/>
        <v>0</v>
      </c>
      <c r="Y214" s="4">
        <f t="shared" si="121"/>
        <v>0</v>
      </c>
      <c r="Z214" s="4">
        <f t="shared" si="121"/>
        <v>0</v>
      </c>
    </row>
    <row r="215" spans="2:26">
      <c r="B215" s="1">
        <f t="shared" si="112"/>
        <v>60</v>
      </c>
      <c r="C215" s="1"/>
      <c r="D215" s="4">
        <f t="shared" ref="D215:Z215" si="122">ROUND(D59*2,2)</f>
        <v>0</v>
      </c>
      <c r="E215" s="4">
        <f t="shared" si="122"/>
        <v>0</v>
      </c>
      <c r="F215" s="4">
        <f t="shared" si="122"/>
        <v>0</v>
      </c>
      <c r="G215" s="4">
        <f t="shared" si="122"/>
        <v>0</v>
      </c>
      <c r="H215" s="4">
        <f t="shared" si="122"/>
        <v>0</v>
      </c>
      <c r="I215" s="4">
        <f t="shared" si="122"/>
        <v>0</v>
      </c>
      <c r="J215" s="4">
        <f t="shared" si="122"/>
        <v>0</v>
      </c>
      <c r="K215" s="4">
        <f t="shared" si="122"/>
        <v>0</v>
      </c>
      <c r="L215" s="4">
        <f t="shared" si="122"/>
        <v>0</v>
      </c>
      <c r="M215" s="4">
        <f t="shared" si="122"/>
        <v>0</v>
      </c>
      <c r="N215" s="4">
        <f t="shared" si="122"/>
        <v>0</v>
      </c>
      <c r="O215" s="4">
        <f t="shared" si="122"/>
        <v>0</v>
      </c>
      <c r="P215" s="4">
        <f t="shared" si="122"/>
        <v>0</v>
      </c>
      <c r="Q215" s="4">
        <f t="shared" si="122"/>
        <v>0</v>
      </c>
      <c r="R215" s="4">
        <f t="shared" si="122"/>
        <v>0</v>
      </c>
      <c r="S215" s="4">
        <f t="shared" si="122"/>
        <v>0</v>
      </c>
      <c r="T215" s="4">
        <f t="shared" si="122"/>
        <v>0</v>
      </c>
      <c r="U215" s="4">
        <f t="shared" si="122"/>
        <v>0</v>
      </c>
      <c r="V215" s="4">
        <f t="shared" si="122"/>
        <v>0</v>
      </c>
      <c r="W215" s="4">
        <f t="shared" si="122"/>
        <v>0</v>
      </c>
      <c r="X215" s="4">
        <f t="shared" si="122"/>
        <v>0</v>
      </c>
      <c r="Y215" s="4">
        <f t="shared" si="122"/>
        <v>0</v>
      </c>
      <c r="Z215" s="4">
        <f t="shared" si="122"/>
        <v>0</v>
      </c>
    </row>
    <row r="216" spans="2:26">
      <c r="B216" s="1">
        <f t="shared" si="112"/>
        <v>61</v>
      </c>
      <c r="C216" s="1"/>
      <c r="D216" s="4">
        <f t="shared" ref="D216:Z216" si="123">ROUND(D60*2,2)</f>
        <v>0</v>
      </c>
      <c r="E216" s="4">
        <f t="shared" si="123"/>
        <v>0</v>
      </c>
      <c r="F216" s="4">
        <f t="shared" si="123"/>
        <v>0</v>
      </c>
      <c r="G216" s="4">
        <f t="shared" si="123"/>
        <v>0</v>
      </c>
      <c r="H216" s="4">
        <f t="shared" si="123"/>
        <v>0</v>
      </c>
      <c r="I216" s="4">
        <f t="shared" si="123"/>
        <v>0</v>
      </c>
      <c r="J216" s="4">
        <f t="shared" si="123"/>
        <v>0</v>
      </c>
      <c r="K216" s="4">
        <f t="shared" si="123"/>
        <v>0</v>
      </c>
      <c r="L216" s="4">
        <f t="shared" si="123"/>
        <v>0</v>
      </c>
      <c r="M216" s="4">
        <f t="shared" si="123"/>
        <v>0</v>
      </c>
      <c r="N216" s="4">
        <f t="shared" si="123"/>
        <v>0</v>
      </c>
      <c r="O216" s="4">
        <f t="shared" si="123"/>
        <v>0</v>
      </c>
      <c r="P216" s="4">
        <f t="shared" si="123"/>
        <v>0</v>
      </c>
      <c r="Q216" s="4">
        <f t="shared" si="123"/>
        <v>0</v>
      </c>
      <c r="R216" s="4">
        <f t="shared" si="123"/>
        <v>0</v>
      </c>
      <c r="S216" s="4">
        <f t="shared" si="123"/>
        <v>0</v>
      </c>
      <c r="T216" s="4">
        <f t="shared" si="123"/>
        <v>0</v>
      </c>
      <c r="U216" s="4">
        <f t="shared" si="123"/>
        <v>0</v>
      </c>
      <c r="V216" s="4">
        <f t="shared" si="123"/>
        <v>0</v>
      </c>
      <c r="W216" s="4">
        <f t="shared" si="123"/>
        <v>0</v>
      </c>
      <c r="X216" s="4">
        <f t="shared" si="123"/>
        <v>0</v>
      </c>
      <c r="Y216" s="4">
        <f t="shared" si="123"/>
        <v>0</v>
      </c>
      <c r="Z216" s="4">
        <f t="shared" si="123"/>
        <v>0</v>
      </c>
    </row>
    <row r="217" spans="2:26">
      <c r="B217" s="1">
        <f t="shared" si="112"/>
        <v>62</v>
      </c>
      <c r="C217" s="1"/>
      <c r="D217" s="4">
        <f t="shared" ref="D217:Z217" si="124">ROUND(D61*2,2)</f>
        <v>0</v>
      </c>
      <c r="E217" s="4">
        <f t="shared" si="124"/>
        <v>0</v>
      </c>
      <c r="F217" s="4">
        <f t="shared" si="124"/>
        <v>0</v>
      </c>
      <c r="G217" s="4">
        <f t="shared" si="124"/>
        <v>0</v>
      </c>
      <c r="H217" s="4">
        <f t="shared" si="124"/>
        <v>0</v>
      </c>
      <c r="I217" s="4">
        <f t="shared" si="124"/>
        <v>0</v>
      </c>
      <c r="J217" s="4">
        <f t="shared" si="124"/>
        <v>0</v>
      </c>
      <c r="K217" s="4">
        <f t="shared" si="124"/>
        <v>0</v>
      </c>
      <c r="L217" s="4">
        <f t="shared" si="124"/>
        <v>0</v>
      </c>
      <c r="M217" s="4">
        <f t="shared" si="124"/>
        <v>0</v>
      </c>
      <c r="N217" s="4">
        <f t="shared" si="124"/>
        <v>0</v>
      </c>
      <c r="O217" s="4">
        <f t="shared" si="124"/>
        <v>0</v>
      </c>
      <c r="P217" s="4">
        <f t="shared" si="124"/>
        <v>0</v>
      </c>
      <c r="Q217" s="4">
        <f t="shared" si="124"/>
        <v>0</v>
      </c>
      <c r="R217" s="4">
        <f t="shared" si="124"/>
        <v>0</v>
      </c>
      <c r="S217" s="4">
        <f t="shared" si="124"/>
        <v>0</v>
      </c>
      <c r="T217" s="4">
        <f t="shared" si="124"/>
        <v>0</v>
      </c>
      <c r="U217" s="4">
        <f t="shared" si="124"/>
        <v>0</v>
      </c>
      <c r="V217" s="4">
        <f t="shared" si="124"/>
        <v>0</v>
      </c>
      <c r="W217" s="4">
        <f t="shared" si="124"/>
        <v>0</v>
      </c>
      <c r="X217" s="4">
        <f t="shared" si="124"/>
        <v>0</v>
      </c>
      <c r="Y217" s="4">
        <f t="shared" si="124"/>
        <v>0</v>
      </c>
      <c r="Z217" s="4">
        <f t="shared" si="124"/>
        <v>0</v>
      </c>
    </row>
    <row r="218" spans="2:26">
      <c r="B218" s="1">
        <f t="shared" si="112"/>
        <v>63</v>
      </c>
      <c r="C218" s="1"/>
      <c r="D218" s="4">
        <f t="shared" ref="D218:Z218" si="125">ROUND(D62*2,2)</f>
        <v>0</v>
      </c>
      <c r="E218" s="4">
        <f t="shared" si="125"/>
        <v>0</v>
      </c>
      <c r="F218" s="4">
        <f t="shared" si="125"/>
        <v>0</v>
      </c>
      <c r="G218" s="4">
        <f t="shared" si="125"/>
        <v>0</v>
      </c>
      <c r="H218" s="4">
        <f t="shared" si="125"/>
        <v>0</v>
      </c>
      <c r="I218" s="4">
        <f t="shared" si="125"/>
        <v>0</v>
      </c>
      <c r="J218" s="4">
        <f t="shared" si="125"/>
        <v>0</v>
      </c>
      <c r="K218" s="4">
        <f t="shared" si="125"/>
        <v>0</v>
      </c>
      <c r="L218" s="4">
        <f t="shared" si="125"/>
        <v>0</v>
      </c>
      <c r="M218" s="4">
        <f t="shared" si="125"/>
        <v>0</v>
      </c>
      <c r="N218" s="4">
        <f t="shared" si="125"/>
        <v>0</v>
      </c>
      <c r="O218" s="4">
        <f t="shared" si="125"/>
        <v>0</v>
      </c>
      <c r="P218" s="4">
        <f t="shared" si="125"/>
        <v>0</v>
      </c>
      <c r="Q218" s="4">
        <f t="shared" si="125"/>
        <v>0</v>
      </c>
      <c r="R218" s="4">
        <f t="shared" si="125"/>
        <v>0</v>
      </c>
      <c r="S218" s="4">
        <f t="shared" si="125"/>
        <v>0</v>
      </c>
      <c r="T218" s="4">
        <f t="shared" si="125"/>
        <v>0</v>
      </c>
      <c r="U218" s="4">
        <f t="shared" si="125"/>
        <v>0</v>
      </c>
      <c r="V218" s="4">
        <f t="shared" si="125"/>
        <v>0</v>
      </c>
      <c r="W218" s="4">
        <f t="shared" si="125"/>
        <v>0</v>
      </c>
      <c r="X218" s="4">
        <f t="shared" si="125"/>
        <v>0</v>
      </c>
      <c r="Y218" s="4">
        <f t="shared" si="125"/>
        <v>0</v>
      </c>
      <c r="Z218" s="4">
        <f t="shared" si="125"/>
        <v>0</v>
      </c>
    </row>
    <row r="219" spans="2:26">
      <c r="B219" s="1">
        <f t="shared" si="112"/>
        <v>64</v>
      </c>
      <c r="C219" s="1"/>
      <c r="D219" s="4">
        <f t="shared" ref="D219:Z219" si="126">ROUND(D63*2,2)</f>
        <v>0</v>
      </c>
      <c r="E219" s="4">
        <f t="shared" si="126"/>
        <v>0</v>
      </c>
      <c r="F219" s="4">
        <f t="shared" si="126"/>
        <v>0</v>
      </c>
      <c r="G219" s="4">
        <f t="shared" si="126"/>
        <v>0</v>
      </c>
      <c r="H219" s="4">
        <f t="shared" si="126"/>
        <v>0</v>
      </c>
      <c r="I219" s="4">
        <f t="shared" si="126"/>
        <v>0</v>
      </c>
      <c r="J219" s="4">
        <f t="shared" si="126"/>
        <v>0</v>
      </c>
      <c r="K219" s="4">
        <f t="shared" si="126"/>
        <v>0</v>
      </c>
      <c r="L219" s="4">
        <f t="shared" si="126"/>
        <v>0</v>
      </c>
      <c r="M219" s="4">
        <f t="shared" si="126"/>
        <v>0</v>
      </c>
      <c r="N219" s="4">
        <f t="shared" si="126"/>
        <v>0</v>
      </c>
      <c r="O219" s="4">
        <f t="shared" si="126"/>
        <v>0</v>
      </c>
      <c r="P219" s="4">
        <f t="shared" si="126"/>
        <v>0</v>
      </c>
      <c r="Q219" s="4">
        <f t="shared" si="126"/>
        <v>0</v>
      </c>
      <c r="R219" s="4">
        <f t="shared" si="126"/>
        <v>0</v>
      </c>
      <c r="S219" s="4">
        <f t="shared" si="126"/>
        <v>0</v>
      </c>
      <c r="T219" s="4">
        <f t="shared" si="126"/>
        <v>0</v>
      </c>
      <c r="U219" s="4">
        <f t="shared" si="126"/>
        <v>0</v>
      </c>
      <c r="V219" s="4">
        <f t="shared" si="126"/>
        <v>0</v>
      </c>
      <c r="W219" s="4">
        <f t="shared" si="126"/>
        <v>0</v>
      </c>
      <c r="X219" s="4">
        <f t="shared" si="126"/>
        <v>0</v>
      </c>
      <c r="Y219" s="4">
        <f t="shared" si="126"/>
        <v>0</v>
      </c>
      <c r="Z219" s="4">
        <f t="shared" si="126"/>
        <v>0</v>
      </c>
    </row>
    <row r="220" spans="2:26">
      <c r="B220" s="1">
        <f t="shared" si="112"/>
        <v>65</v>
      </c>
      <c r="C220" s="1"/>
      <c r="D220" s="4">
        <f t="shared" ref="D220:Z220" si="127">ROUND(D64*2,2)</f>
        <v>0</v>
      </c>
      <c r="E220" s="4">
        <f t="shared" si="127"/>
        <v>0</v>
      </c>
      <c r="F220" s="4">
        <f t="shared" si="127"/>
        <v>0</v>
      </c>
      <c r="G220" s="4">
        <f t="shared" si="127"/>
        <v>0</v>
      </c>
      <c r="H220" s="4">
        <f t="shared" si="127"/>
        <v>0</v>
      </c>
      <c r="I220" s="4">
        <f t="shared" si="127"/>
        <v>0</v>
      </c>
      <c r="J220" s="4">
        <f t="shared" si="127"/>
        <v>0</v>
      </c>
      <c r="K220" s="4">
        <f t="shared" si="127"/>
        <v>0</v>
      </c>
      <c r="L220" s="4">
        <f t="shared" si="127"/>
        <v>0</v>
      </c>
      <c r="M220" s="4">
        <f t="shared" si="127"/>
        <v>0</v>
      </c>
      <c r="N220" s="4">
        <f t="shared" si="127"/>
        <v>0</v>
      </c>
      <c r="O220" s="4">
        <f t="shared" si="127"/>
        <v>0</v>
      </c>
      <c r="P220" s="4">
        <f t="shared" si="127"/>
        <v>0</v>
      </c>
      <c r="Q220" s="4">
        <f t="shared" si="127"/>
        <v>0</v>
      </c>
      <c r="R220" s="4">
        <f t="shared" si="127"/>
        <v>0</v>
      </c>
      <c r="S220" s="4">
        <f t="shared" si="127"/>
        <v>0</v>
      </c>
      <c r="T220" s="4">
        <f t="shared" si="127"/>
        <v>0</v>
      </c>
      <c r="U220" s="4">
        <f t="shared" si="127"/>
        <v>0</v>
      </c>
      <c r="V220" s="4">
        <f t="shared" si="127"/>
        <v>0</v>
      </c>
      <c r="W220" s="4">
        <f t="shared" si="127"/>
        <v>0</v>
      </c>
      <c r="X220" s="4">
        <f t="shared" si="127"/>
        <v>0</v>
      </c>
      <c r="Y220" s="4">
        <f t="shared" si="127"/>
        <v>0</v>
      </c>
      <c r="Z220" s="4">
        <f t="shared" si="127"/>
        <v>0</v>
      </c>
    </row>
    <row r="221" spans="2:26">
      <c r="B221" s="1">
        <f t="shared" si="112"/>
        <v>66</v>
      </c>
      <c r="C221" s="1"/>
      <c r="D221" s="4">
        <f t="shared" ref="D221:Z221" si="128">ROUND(D65*2,2)</f>
        <v>0</v>
      </c>
      <c r="E221" s="4">
        <f t="shared" si="128"/>
        <v>0</v>
      </c>
      <c r="F221" s="4">
        <f t="shared" si="128"/>
        <v>0</v>
      </c>
      <c r="G221" s="4">
        <f t="shared" si="128"/>
        <v>0</v>
      </c>
      <c r="H221" s="4">
        <f t="shared" si="128"/>
        <v>0</v>
      </c>
      <c r="I221" s="4">
        <f t="shared" si="128"/>
        <v>0</v>
      </c>
      <c r="J221" s="4">
        <f t="shared" si="128"/>
        <v>0</v>
      </c>
      <c r="K221" s="4">
        <f t="shared" si="128"/>
        <v>0</v>
      </c>
      <c r="L221" s="4">
        <f t="shared" si="128"/>
        <v>0</v>
      </c>
      <c r="M221" s="4">
        <f t="shared" si="128"/>
        <v>0</v>
      </c>
      <c r="N221" s="4">
        <f t="shared" si="128"/>
        <v>0</v>
      </c>
      <c r="O221" s="4">
        <f t="shared" si="128"/>
        <v>0</v>
      </c>
      <c r="P221" s="4">
        <f t="shared" si="128"/>
        <v>0</v>
      </c>
      <c r="Q221" s="4">
        <f t="shared" si="128"/>
        <v>0</v>
      </c>
      <c r="R221" s="4">
        <f t="shared" si="128"/>
        <v>0</v>
      </c>
      <c r="S221" s="4">
        <f t="shared" si="128"/>
        <v>0</v>
      </c>
      <c r="T221" s="4">
        <f t="shared" si="128"/>
        <v>0</v>
      </c>
      <c r="U221" s="4">
        <f t="shared" si="128"/>
        <v>0</v>
      </c>
      <c r="V221" s="4">
        <f t="shared" si="128"/>
        <v>0</v>
      </c>
      <c r="W221" s="4">
        <f t="shared" si="128"/>
        <v>0</v>
      </c>
      <c r="X221" s="4">
        <f t="shared" si="128"/>
        <v>0</v>
      </c>
      <c r="Y221" s="4">
        <f t="shared" si="128"/>
        <v>0</v>
      </c>
      <c r="Z221" s="4">
        <f t="shared" si="128"/>
        <v>0</v>
      </c>
    </row>
    <row r="222" spans="2:26">
      <c r="B222" s="1">
        <f t="shared" si="112"/>
        <v>67</v>
      </c>
      <c r="C222" s="1"/>
      <c r="D222" s="4">
        <f t="shared" ref="D222:Z222" si="129">ROUND(D66*2,2)</f>
        <v>0</v>
      </c>
      <c r="E222" s="4">
        <f t="shared" si="129"/>
        <v>0</v>
      </c>
      <c r="F222" s="4">
        <f t="shared" si="129"/>
        <v>0</v>
      </c>
      <c r="G222" s="4">
        <f t="shared" si="129"/>
        <v>0</v>
      </c>
      <c r="H222" s="4">
        <f t="shared" si="129"/>
        <v>0</v>
      </c>
      <c r="I222" s="4">
        <f t="shared" si="129"/>
        <v>0</v>
      </c>
      <c r="J222" s="4">
        <f t="shared" si="129"/>
        <v>0</v>
      </c>
      <c r="K222" s="4">
        <f t="shared" si="129"/>
        <v>0</v>
      </c>
      <c r="L222" s="4">
        <f t="shared" si="129"/>
        <v>0</v>
      </c>
      <c r="M222" s="4">
        <f t="shared" si="129"/>
        <v>0</v>
      </c>
      <c r="N222" s="4">
        <f t="shared" si="129"/>
        <v>0</v>
      </c>
      <c r="O222" s="4">
        <f t="shared" si="129"/>
        <v>0</v>
      </c>
      <c r="P222" s="4">
        <f t="shared" si="129"/>
        <v>0</v>
      </c>
      <c r="Q222" s="4">
        <f t="shared" si="129"/>
        <v>0</v>
      </c>
      <c r="R222" s="4">
        <f t="shared" si="129"/>
        <v>0</v>
      </c>
      <c r="S222" s="4">
        <f t="shared" si="129"/>
        <v>0</v>
      </c>
      <c r="T222" s="4">
        <f t="shared" si="129"/>
        <v>0</v>
      </c>
      <c r="U222" s="4">
        <f t="shared" si="129"/>
        <v>0</v>
      </c>
      <c r="V222" s="4">
        <f t="shared" si="129"/>
        <v>0</v>
      </c>
      <c r="W222" s="4">
        <f t="shared" si="129"/>
        <v>0</v>
      </c>
      <c r="X222" s="4">
        <f t="shared" si="129"/>
        <v>0</v>
      </c>
      <c r="Y222" s="4">
        <f t="shared" si="129"/>
        <v>0</v>
      </c>
      <c r="Z222" s="4">
        <f t="shared" si="129"/>
        <v>0</v>
      </c>
    </row>
    <row r="223" spans="2:26">
      <c r="B223" s="1">
        <f t="shared" si="112"/>
        <v>68</v>
      </c>
      <c r="C223" s="1"/>
      <c r="D223" s="4">
        <f t="shared" ref="D223:Z223" si="130">ROUND(D67*2,2)</f>
        <v>0</v>
      </c>
      <c r="E223" s="4">
        <f t="shared" si="130"/>
        <v>0</v>
      </c>
      <c r="F223" s="4">
        <f t="shared" si="130"/>
        <v>0</v>
      </c>
      <c r="G223" s="4">
        <f t="shared" si="130"/>
        <v>0</v>
      </c>
      <c r="H223" s="4">
        <f t="shared" si="130"/>
        <v>0</v>
      </c>
      <c r="I223" s="4">
        <f t="shared" si="130"/>
        <v>0</v>
      </c>
      <c r="J223" s="4">
        <f t="shared" si="130"/>
        <v>0</v>
      </c>
      <c r="K223" s="4">
        <f t="shared" si="130"/>
        <v>0</v>
      </c>
      <c r="L223" s="4">
        <f t="shared" si="130"/>
        <v>0</v>
      </c>
      <c r="M223" s="4">
        <f t="shared" si="130"/>
        <v>0</v>
      </c>
      <c r="N223" s="4">
        <f t="shared" si="130"/>
        <v>0</v>
      </c>
      <c r="O223" s="4">
        <f t="shared" si="130"/>
        <v>0</v>
      </c>
      <c r="P223" s="4">
        <f t="shared" si="130"/>
        <v>0</v>
      </c>
      <c r="Q223" s="4">
        <f t="shared" si="130"/>
        <v>0</v>
      </c>
      <c r="R223" s="4">
        <f t="shared" si="130"/>
        <v>0</v>
      </c>
      <c r="S223" s="4">
        <f t="shared" si="130"/>
        <v>0</v>
      </c>
      <c r="T223" s="4">
        <f t="shared" si="130"/>
        <v>0</v>
      </c>
      <c r="U223" s="4">
        <f t="shared" si="130"/>
        <v>0</v>
      </c>
      <c r="V223" s="4">
        <f t="shared" si="130"/>
        <v>0</v>
      </c>
      <c r="W223" s="4">
        <f t="shared" si="130"/>
        <v>0</v>
      </c>
      <c r="X223" s="4">
        <f t="shared" si="130"/>
        <v>0</v>
      </c>
      <c r="Y223" s="4">
        <f t="shared" si="130"/>
        <v>0</v>
      </c>
      <c r="Z223" s="4">
        <f t="shared" si="130"/>
        <v>0</v>
      </c>
    </row>
    <row r="224" spans="2:26">
      <c r="B224" s="1">
        <f t="shared" si="112"/>
        <v>69</v>
      </c>
      <c r="C224" s="1"/>
      <c r="D224" s="4">
        <f t="shared" ref="D224:Z224" si="131">ROUND(D68*2,2)</f>
        <v>0</v>
      </c>
      <c r="E224" s="4">
        <f t="shared" si="131"/>
        <v>0</v>
      </c>
      <c r="F224" s="4">
        <f t="shared" si="131"/>
        <v>0</v>
      </c>
      <c r="G224" s="4">
        <f t="shared" si="131"/>
        <v>0</v>
      </c>
      <c r="H224" s="4">
        <f t="shared" si="131"/>
        <v>0</v>
      </c>
      <c r="I224" s="4">
        <f t="shared" si="131"/>
        <v>0</v>
      </c>
      <c r="J224" s="4">
        <f t="shared" si="131"/>
        <v>0</v>
      </c>
      <c r="K224" s="4">
        <f t="shared" si="131"/>
        <v>0</v>
      </c>
      <c r="L224" s="4">
        <f t="shared" si="131"/>
        <v>0</v>
      </c>
      <c r="M224" s="4">
        <f t="shared" si="131"/>
        <v>0</v>
      </c>
      <c r="N224" s="4">
        <f t="shared" si="131"/>
        <v>0</v>
      </c>
      <c r="O224" s="4">
        <f t="shared" si="131"/>
        <v>0</v>
      </c>
      <c r="P224" s="4">
        <f t="shared" si="131"/>
        <v>0</v>
      </c>
      <c r="Q224" s="4">
        <f t="shared" si="131"/>
        <v>0</v>
      </c>
      <c r="R224" s="4">
        <f t="shared" si="131"/>
        <v>0</v>
      </c>
      <c r="S224" s="4">
        <f t="shared" si="131"/>
        <v>0</v>
      </c>
      <c r="T224" s="4">
        <f t="shared" si="131"/>
        <v>0</v>
      </c>
      <c r="U224" s="4">
        <f t="shared" si="131"/>
        <v>0</v>
      </c>
      <c r="V224" s="4">
        <f t="shared" si="131"/>
        <v>0</v>
      </c>
      <c r="W224" s="4">
        <f t="shared" si="131"/>
        <v>0</v>
      </c>
      <c r="X224" s="4">
        <f t="shared" si="131"/>
        <v>0</v>
      </c>
      <c r="Y224" s="4">
        <f t="shared" si="131"/>
        <v>0</v>
      </c>
      <c r="Z224" s="4">
        <f t="shared" si="131"/>
        <v>0</v>
      </c>
    </row>
    <row r="225" spans="2:26">
      <c r="B225" s="1">
        <f t="shared" si="112"/>
        <v>70</v>
      </c>
      <c r="C225" s="1"/>
      <c r="D225" s="4">
        <f t="shared" ref="D225:Z225" si="132">ROUND(D69*2,2)</f>
        <v>0</v>
      </c>
      <c r="E225" s="4">
        <f t="shared" si="132"/>
        <v>0</v>
      </c>
      <c r="F225" s="4">
        <f t="shared" si="132"/>
        <v>0</v>
      </c>
      <c r="G225" s="4">
        <f t="shared" si="132"/>
        <v>0</v>
      </c>
      <c r="H225" s="4">
        <f t="shared" si="132"/>
        <v>0</v>
      </c>
      <c r="I225" s="4">
        <f t="shared" si="132"/>
        <v>0</v>
      </c>
      <c r="J225" s="4">
        <f t="shared" si="132"/>
        <v>0</v>
      </c>
      <c r="K225" s="4">
        <f t="shared" si="132"/>
        <v>0</v>
      </c>
      <c r="L225" s="4">
        <f t="shared" si="132"/>
        <v>0</v>
      </c>
      <c r="M225" s="4">
        <f t="shared" si="132"/>
        <v>0</v>
      </c>
      <c r="N225" s="4">
        <f t="shared" si="132"/>
        <v>0</v>
      </c>
      <c r="O225" s="4">
        <f t="shared" si="132"/>
        <v>0</v>
      </c>
      <c r="P225" s="4">
        <f t="shared" si="132"/>
        <v>0</v>
      </c>
      <c r="Q225" s="4">
        <f t="shared" si="132"/>
        <v>0</v>
      </c>
      <c r="R225" s="4">
        <f t="shared" si="132"/>
        <v>0</v>
      </c>
      <c r="S225" s="4">
        <f t="shared" si="132"/>
        <v>0</v>
      </c>
      <c r="T225" s="4">
        <f t="shared" si="132"/>
        <v>0</v>
      </c>
      <c r="U225" s="4">
        <f t="shared" si="132"/>
        <v>0</v>
      </c>
      <c r="V225" s="4">
        <f t="shared" si="132"/>
        <v>0</v>
      </c>
      <c r="W225" s="4">
        <f t="shared" si="132"/>
        <v>0</v>
      </c>
      <c r="X225" s="4">
        <f t="shared" si="132"/>
        <v>0</v>
      </c>
      <c r="Y225" s="4">
        <f t="shared" si="132"/>
        <v>0</v>
      </c>
      <c r="Z225" s="4">
        <f t="shared" si="132"/>
        <v>0</v>
      </c>
    </row>
    <row r="226" spans="2:26">
      <c r="B226" s="1">
        <f t="shared" si="112"/>
        <v>71</v>
      </c>
      <c r="C226" s="1"/>
      <c r="D226" s="4">
        <f t="shared" ref="D226:Z226" si="133">ROUND(D70*2,2)</f>
        <v>0</v>
      </c>
      <c r="E226" s="4">
        <f t="shared" si="133"/>
        <v>0</v>
      </c>
      <c r="F226" s="4">
        <f t="shared" si="133"/>
        <v>0</v>
      </c>
      <c r="G226" s="4">
        <f t="shared" si="133"/>
        <v>0</v>
      </c>
      <c r="H226" s="4">
        <f t="shared" si="133"/>
        <v>0</v>
      </c>
      <c r="I226" s="4">
        <f t="shared" si="133"/>
        <v>0</v>
      </c>
      <c r="J226" s="4">
        <f t="shared" si="133"/>
        <v>0</v>
      </c>
      <c r="K226" s="4">
        <f t="shared" si="133"/>
        <v>0</v>
      </c>
      <c r="L226" s="4">
        <f t="shared" si="133"/>
        <v>0</v>
      </c>
      <c r="M226" s="4">
        <f t="shared" si="133"/>
        <v>0</v>
      </c>
      <c r="N226" s="4">
        <f t="shared" si="133"/>
        <v>0</v>
      </c>
      <c r="O226" s="4">
        <f t="shared" si="133"/>
        <v>0</v>
      </c>
      <c r="P226" s="4">
        <f t="shared" si="133"/>
        <v>0</v>
      </c>
      <c r="Q226" s="4">
        <f t="shared" si="133"/>
        <v>0</v>
      </c>
      <c r="R226" s="4">
        <f t="shared" si="133"/>
        <v>0</v>
      </c>
      <c r="S226" s="4">
        <f t="shared" si="133"/>
        <v>0</v>
      </c>
      <c r="T226" s="4">
        <f t="shared" si="133"/>
        <v>0</v>
      </c>
      <c r="U226" s="4">
        <f t="shared" si="133"/>
        <v>0</v>
      </c>
      <c r="V226" s="4">
        <f t="shared" si="133"/>
        <v>0</v>
      </c>
      <c r="W226" s="4">
        <f t="shared" si="133"/>
        <v>0</v>
      </c>
      <c r="X226" s="4">
        <f t="shared" si="133"/>
        <v>0</v>
      </c>
      <c r="Y226" s="4">
        <f t="shared" si="133"/>
        <v>0</v>
      </c>
      <c r="Z226" s="4">
        <f t="shared" si="133"/>
        <v>0</v>
      </c>
    </row>
    <row r="227" spans="2:26">
      <c r="B227" s="1">
        <f t="shared" si="112"/>
        <v>72</v>
      </c>
      <c r="C227" s="1"/>
      <c r="D227" s="4">
        <f t="shared" ref="D227:Z227" si="134">ROUND(D71*2,2)</f>
        <v>0</v>
      </c>
      <c r="E227" s="4">
        <f t="shared" si="134"/>
        <v>0</v>
      </c>
      <c r="F227" s="4">
        <f t="shared" si="134"/>
        <v>0</v>
      </c>
      <c r="G227" s="4">
        <f t="shared" si="134"/>
        <v>0</v>
      </c>
      <c r="H227" s="4">
        <f t="shared" si="134"/>
        <v>0</v>
      </c>
      <c r="I227" s="4">
        <f t="shared" si="134"/>
        <v>0</v>
      </c>
      <c r="J227" s="4">
        <f t="shared" si="134"/>
        <v>0</v>
      </c>
      <c r="K227" s="4">
        <f t="shared" si="134"/>
        <v>0</v>
      </c>
      <c r="L227" s="4">
        <f t="shared" si="134"/>
        <v>0</v>
      </c>
      <c r="M227" s="4">
        <f t="shared" si="134"/>
        <v>0</v>
      </c>
      <c r="N227" s="4">
        <f t="shared" si="134"/>
        <v>0</v>
      </c>
      <c r="O227" s="4">
        <f t="shared" si="134"/>
        <v>0</v>
      </c>
      <c r="P227" s="4">
        <f t="shared" si="134"/>
        <v>0</v>
      </c>
      <c r="Q227" s="4">
        <f t="shared" si="134"/>
        <v>0</v>
      </c>
      <c r="R227" s="4">
        <f t="shared" si="134"/>
        <v>0</v>
      </c>
      <c r="S227" s="4">
        <f t="shared" si="134"/>
        <v>0</v>
      </c>
      <c r="T227" s="4">
        <f t="shared" si="134"/>
        <v>0</v>
      </c>
      <c r="U227" s="4">
        <f t="shared" si="134"/>
        <v>0</v>
      </c>
      <c r="V227" s="4">
        <f t="shared" si="134"/>
        <v>0</v>
      </c>
      <c r="W227" s="4">
        <f t="shared" si="134"/>
        <v>0</v>
      </c>
      <c r="X227" s="4">
        <f t="shared" si="134"/>
        <v>0</v>
      </c>
      <c r="Y227" s="4">
        <f t="shared" si="134"/>
        <v>0</v>
      </c>
      <c r="Z227" s="4">
        <f t="shared" si="134"/>
        <v>0</v>
      </c>
    </row>
    <row r="228" spans="2:26">
      <c r="B228" s="1">
        <f t="shared" si="112"/>
        <v>73</v>
      </c>
      <c r="C228" s="1"/>
      <c r="D228" s="4">
        <f t="shared" ref="D228:Z228" si="135">ROUND(D72*2,2)</f>
        <v>0</v>
      </c>
      <c r="E228" s="4">
        <f t="shared" si="135"/>
        <v>0</v>
      </c>
      <c r="F228" s="4">
        <f t="shared" si="135"/>
        <v>0</v>
      </c>
      <c r="G228" s="4">
        <f t="shared" si="135"/>
        <v>0</v>
      </c>
      <c r="H228" s="4">
        <f t="shared" si="135"/>
        <v>0</v>
      </c>
      <c r="I228" s="4">
        <f t="shared" si="135"/>
        <v>0</v>
      </c>
      <c r="J228" s="4">
        <f t="shared" si="135"/>
        <v>0</v>
      </c>
      <c r="K228" s="4">
        <f t="shared" si="135"/>
        <v>0</v>
      </c>
      <c r="L228" s="4">
        <f t="shared" si="135"/>
        <v>0</v>
      </c>
      <c r="M228" s="4">
        <f t="shared" si="135"/>
        <v>0</v>
      </c>
      <c r="N228" s="4">
        <f t="shared" si="135"/>
        <v>0</v>
      </c>
      <c r="O228" s="4">
        <f t="shared" si="135"/>
        <v>0</v>
      </c>
      <c r="P228" s="4">
        <f t="shared" si="135"/>
        <v>0</v>
      </c>
      <c r="Q228" s="4">
        <f t="shared" si="135"/>
        <v>0</v>
      </c>
      <c r="R228" s="4">
        <f t="shared" si="135"/>
        <v>0</v>
      </c>
      <c r="S228" s="4">
        <f t="shared" si="135"/>
        <v>0</v>
      </c>
      <c r="T228" s="4">
        <f t="shared" si="135"/>
        <v>0</v>
      </c>
      <c r="U228" s="4">
        <f t="shared" si="135"/>
        <v>0</v>
      </c>
      <c r="V228" s="4">
        <f t="shared" si="135"/>
        <v>0</v>
      </c>
      <c r="W228" s="4">
        <f t="shared" si="135"/>
        <v>0</v>
      </c>
      <c r="X228" s="4">
        <f t="shared" si="135"/>
        <v>0</v>
      </c>
      <c r="Y228" s="4">
        <f t="shared" si="135"/>
        <v>0</v>
      </c>
      <c r="Z228" s="4">
        <f t="shared" si="135"/>
        <v>0</v>
      </c>
    </row>
    <row r="229" spans="2:26">
      <c r="B229" s="1">
        <f t="shared" si="112"/>
        <v>74</v>
      </c>
      <c r="C229" s="1"/>
      <c r="D229" s="4">
        <f t="shared" ref="D229:Z229" si="136">ROUND(D73*2,2)</f>
        <v>0</v>
      </c>
      <c r="E229" s="4">
        <f t="shared" si="136"/>
        <v>0</v>
      </c>
      <c r="F229" s="4">
        <f t="shared" si="136"/>
        <v>0</v>
      </c>
      <c r="G229" s="4">
        <f t="shared" si="136"/>
        <v>0</v>
      </c>
      <c r="H229" s="4">
        <f t="shared" si="136"/>
        <v>0</v>
      </c>
      <c r="I229" s="4">
        <f t="shared" si="136"/>
        <v>0</v>
      </c>
      <c r="J229" s="4">
        <f t="shared" si="136"/>
        <v>0</v>
      </c>
      <c r="K229" s="4">
        <f t="shared" si="136"/>
        <v>0</v>
      </c>
      <c r="L229" s="4">
        <f t="shared" si="136"/>
        <v>0</v>
      </c>
      <c r="M229" s="4">
        <f t="shared" si="136"/>
        <v>0</v>
      </c>
      <c r="N229" s="4">
        <f t="shared" si="136"/>
        <v>0</v>
      </c>
      <c r="O229" s="4">
        <f t="shared" si="136"/>
        <v>0</v>
      </c>
      <c r="P229" s="4">
        <f t="shared" si="136"/>
        <v>0</v>
      </c>
      <c r="Q229" s="4">
        <f t="shared" si="136"/>
        <v>0</v>
      </c>
      <c r="R229" s="4">
        <f t="shared" si="136"/>
        <v>0</v>
      </c>
      <c r="S229" s="4">
        <f t="shared" si="136"/>
        <v>0</v>
      </c>
      <c r="T229" s="4">
        <f t="shared" si="136"/>
        <v>0</v>
      </c>
      <c r="U229" s="4">
        <f t="shared" si="136"/>
        <v>0</v>
      </c>
      <c r="V229" s="4">
        <f t="shared" si="136"/>
        <v>0</v>
      </c>
      <c r="W229" s="4">
        <f t="shared" si="136"/>
        <v>0</v>
      </c>
      <c r="X229" s="4">
        <f t="shared" si="136"/>
        <v>0</v>
      </c>
      <c r="Y229" s="4">
        <f t="shared" si="136"/>
        <v>0</v>
      </c>
      <c r="Z229" s="4">
        <f t="shared" si="136"/>
        <v>0</v>
      </c>
    </row>
    <row r="230" spans="2:26">
      <c r="B230" s="1">
        <f t="shared" si="112"/>
        <v>75</v>
      </c>
      <c r="C230" s="1"/>
      <c r="D230" s="4">
        <f t="shared" ref="D230:Z230" si="137">ROUND(D74*2,2)</f>
        <v>0</v>
      </c>
      <c r="E230" s="4">
        <f t="shared" si="137"/>
        <v>0</v>
      </c>
      <c r="F230" s="4">
        <f t="shared" si="137"/>
        <v>0</v>
      </c>
      <c r="G230" s="4">
        <f t="shared" si="137"/>
        <v>0</v>
      </c>
      <c r="H230" s="4">
        <f t="shared" si="137"/>
        <v>0</v>
      </c>
      <c r="I230" s="4">
        <f t="shared" si="137"/>
        <v>0</v>
      </c>
      <c r="J230" s="4">
        <f t="shared" si="137"/>
        <v>0</v>
      </c>
      <c r="K230" s="4">
        <f t="shared" si="137"/>
        <v>0</v>
      </c>
      <c r="L230" s="4">
        <f t="shared" si="137"/>
        <v>0</v>
      </c>
      <c r="M230" s="4">
        <f t="shared" si="137"/>
        <v>0</v>
      </c>
      <c r="N230" s="4">
        <f t="shared" si="137"/>
        <v>0</v>
      </c>
      <c r="O230" s="4">
        <f t="shared" si="137"/>
        <v>0</v>
      </c>
      <c r="P230" s="4">
        <f t="shared" si="137"/>
        <v>0</v>
      </c>
      <c r="Q230" s="4">
        <f t="shared" si="137"/>
        <v>0</v>
      </c>
      <c r="R230" s="4">
        <f t="shared" si="137"/>
        <v>0</v>
      </c>
      <c r="S230" s="4">
        <f t="shared" si="137"/>
        <v>0</v>
      </c>
      <c r="T230" s="4">
        <f t="shared" si="137"/>
        <v>0</v>
      </c>
      <c r="U230" s="4">
        <f t="shared" si="137"/>
        <v>0</v>
      </c>
      <c r="V230" s="4">
        <f t="shared" si="137"/>
        <v>0</v>
      </c>
      <c r="W230" s="4">
        <f t="shared" si="137"/>
        <v>0</v>
      </c>
      <c r="X230" s="4">
        <f t="shared" si="137"/>
        <v>0</v>
      </c>
      <c r="Y230" s="4">
        <f t="shared" si="137"/>
        <v>0</v>
      </c>
      <c r="Z230" s="4">
        <f t="shared" si="137"/>
        <v>0</v>
      </c>
    </row>
    <row r="231" spans="2:26">
      <c r="B231" s="1">
        <f t="shared" si="112"/>
        <v>76</v>
      </c>
      <c r="C231" s="1"/>
      <c r="D231" s="4">
        <f t="shared" ref="D231:Z231" si="138">ROUND(D75*2,2)</f>
        <v>0</v>
      </c>
      <c r="E231" s="4">
        <f t="shared" si="138"/>
        <v>0</v>
      </c>
      <c r="F231" s="4">
        <f t="shared" si="138"/>
        <v>0</v>
      </c>
      <c r="G231" s="4">
        <f t="shared" si="138"/>
        <v>0</v>
      </c>
      <c r="H231" s="4">
        <f t="shared" si="138"/>
        <v>0</v>
      </c>
      <c r="I231" s="4">
        <f t="shared" si="138"/>
        <v>0</v>
      </c>
      <c r="J231" s="4">
        <f t="shared" si="138"/>
        <v>0</v>
      </c>
      <c r="K231" s="4">
        <f t="shared" si="138"/>
        <v>0</v>
      </c>
      <c r="L231" s="4">
        <f t="shared" si="138"/>
        <v>0</v>
      </c>
      <c r="M231" s="4">
        <f t="shared" si="138"/>
        <v>0</v>
      </c>
      <c r="N231" s="4">
        <f t="shared" si="138"/>
        <v>0</v>
      </c>
      <c r="O231" s="4">
        <f t="shared" si="138"/>
        <v>0</v>
      </c>
      <c r="P231" s="4">
        <f t="shared" si="138"/>
        <v>0</v>
      </c>
      <c r="Q231" s="4">
        <f t="shared" si="138"/>
        <v>0</v>
      </c>
      <c r="R231" s="4">
        <f t="shared" si="138"/>
        <v>0</v>
      </c>
      <c r="S231" s="4">
        <f t="shared" si="138"/>
        <v>0</v>
      </c>
      <c r="T231" s="4">
        <f t="shared" si="138"/>
        <v>0</v>
      </c>
      <c r="U231" s="4">
        <f t="shared" si="138"/>
        <v>0</v>
      </c>
      <c r="V231" s="4">
        <f t="shared" si="138"/>
        <v>0</v>
      </c>
      <c r="W231" s="4">
        <f t="shared" si="138"/>
        <v>0</v>
      </c>
      <c r="X231" s="4">
        <f t="shared" si="138"/>
        <v>0</v>
      </c>
      <c r="Y231" s="4">
        <f t="shared" si="138"/>
        <v>0</v>
      </c>
      <c r="Z231" s="4">
        <f t="shared" si="138"/>
        <v>0</v>
      </c>
    </row>
    <row r="232" spans="2:26">
      <c r="B232" s="1">
        <f t="shared" si="112"/>
        <v>77</v>
      </c>
      <c r="C232" s="1"/>
      <c r="D232" s="4">
        <f t="shared" ref="D232:Z232" si="139">ROUND(D76*2,2)</f>
        <v>0</v>
      </c>
      <c r="E232" s="4">
        <f t="shared" si="139"/>
        <v>0</v>
      </c>
      <c r="F232" s="4">
        <f t="shared" si="139"/>
        <v>0</v>
      </c>
      <c r="G232" s="4">
        <f t="shared" si="139"/>
        <v>0</v>
      </c>
      <c r="H232" s="4">
        <f t="shared" si="139"/>
        <v>0</v>
      </c>
      <c r="I232" s="4">
        <f t="shared" si="139"/>
        <v>0</v>
      </c>
      <c r="J232" s="4">
        <f t="shared" si="139"/>
        <v>0</v>
      </c>
      <c r="K232" s="4">
        <f t="shared" si="139"/>
        <v>0</v>
      </c>
      <c r="L232" s="4">
        <f t="shared" si="139"/>
        <v>0</v>
      </c>
      <c r="M232" s="4">
        <f t="shared" si="139"/>
        <v>0</v>
      </c>
      <c r="N232" s="4">
        <f t="shared" si="139"/>
        <v>0</v>
      </c>
      <c r="O232" s="4">
        <f t="shared" si="139"/>
        <v>0</v>
      </c>
      <c r="P232" s="4">
        <f t="shared" si="139"/>
        <v>0</v>
      </c>
      <c r="Q232" s="4">
        <f t="shared" si="139"/>
        <v>0</v>
      </c>
      <c r="R232" s="4">
        <f t="shared" si="139"/>
        <v>0</v>
      </c>
      <c r="S232" s="4">
        <f t="shared" si="139"/>
        <v>0</v>
      </c>
      <c r="T232" s="4">
        <f t="shared" si="139"/>
        <v>0</v>
      </c>
      <c r="U232" s="4">
        <f t="shared" si="139"/>
        <v>0</v>
      </c>
      <c r="V232" s="4">
        <f t="shared" si="139"/>
        <v>0</v>
      </c>
      <c r="W232" s="4">
        <f t="shared" si="139"/>
        <v>0</v>
      </c>
      <c r="X232" s="4">
        <f t="shared" si="139"/>
        <v>0</v>
      </c>
      <c r="Y232" s="4">
        <f t="shared" si="139"/>
        <v>0</v>
      </c>
      <c r="Z232" s="4">
        <f t="shared" si="139"/>
        <v>0</v>
      </c>
    </row>
    <row r="233" spans="2:26">
      <c r="B233" s="1">
        <f t="shared" si="112"/>
        <v>78</v>
      </c>
      <c r="C233" s="1"/>
      <c r="D233" s="4">
        <f t="shared" ref="D233:Z233" si="140">ROUND(D77*2,2)</f>
        <v>0</v>
      </c>
      <c r="E233" s="4">
        <f t="shared" si="140"/>
        <v>0</v>
      </c>
      <c r="F233" s="4">
        <f t="shared" si="140"/>
        <v>0</v>
      </c>
      <c r="G233" s="4">
        <f t="shared" si="140"/>
        <v>0</v>
      </c>
      <c r="H233" s="4">
        <f t="shared" si="140"/>
        <v>0</v>
      </c>
      <c r="I233" s="4">
        <f t="shared" si="140"/>
        <v>0</v>
      </c>
      <c r="J233" s="4">
        <f t="shared" si="140"/>
        <v>0</v>
      </c>
      <c r="K233" s="4">
        <f t="shared" si="140"/>
        <v>0</v>
      </c>
      <c r="L233" s="4">
        <f t="shared" si="140"/>
        <v>0</v>
      </c>
      <c r="M233" s="4">
        <f t="shared" si="140"/>
        <v>0</v>
      </c>
      <c r="N233" s="4">
        <f t="shared" si="140"/>
        <v>0</v>
      </c>
      <c r="O233" s="4">
        <f t="shared" si="140"/>
        <v>0</v>
      </c>
      <c r="P233" s="4">
        <f t="shared" si="140"/>
        <v>0</v>
      </c>
      <c r="Q233" s="4">
        <f t="shared" si="140"/>
        <v>0</v>
      </c>
      <c r="R233" s="4">
        <f t="shared" si="140"/>
        <v>0</v>
      </c>
      <c r="S233" s="4">
        <f t="shared" si="140"/>
        <v>0</v>
      </c>
      <c r="T233" s="4">
        <f t="shared" si="140"/>
        <v>0</v>
      </c>
      <c r="U233" s="4">
        <f t="shared" si="140"/>
        <v>0</v>
      </c>
      <c r="V233" s="4">
        <f t="shared" si="140"/>
        <v>0</v>
      </c>
      <c r="W233" s="4">
        <f t="shared" si="140"/>
        <v>0</v>
      </c>
      <c r="X233" s="4">
        <f t="shared" si="140"/>
        <v>0</v>
      </c>
      <c r="Y233" s="4">
        <f t="shared" si="140"/>
        <v>0</v>
      </c>
      <c r="Z233" s="4">
        <f t="shared" si="140"/>
        <v>0</v>
      </c>
    </row>
    <row r="234" spans="2:26">
      <c r="B234" s="1">
        <f t="shared" si="112"/>
        <v>79</v>
      </c>
      <c r="C234" s="1"/>
      <c r="D234" s="4">
        <f t="shared" ref="D234:Z234" si="141">ROUND(D78*2,2)</f>
        <v>0</v>
      </c>
      <c r="E234" s="4">
        <f t="shared" si="141"/>
        <v>0</v>
      </c>
      <c r="F234" s="4">
        <f t="shared" si="141"/>
        <v>0</v>
      </c>
      <c r="G234" s="4">
        <f t="shared" si="141"/>
        <v>0</v>
      </c>
      <c r="H234" s="4">
        <f t="shared" si="141"/>
        <v>0</v>
      </c>
      <c r="I234" s="4">
        <f t="shared" si="141"/>
        <v>0</v>
      </c>
      <c r="J234" s="4">
        <f t="shared" si="141"/>
        <v>0</v>
      </c>
      <c r="K234" s="4">
        <f t="shared" si="141"/>
        <v>0</v>
      </c>
      <c r="L234" s="4">
        <f t="shared" si="141"/>
        <v>0</v>
      </c>
      <c r="M234" s="4">
        <f t="shared" si="141"/>
        <v>0</v>
      </c>
      <c r="N234" s="4">
        <f t="shared" si="141"/>
        <v>0</v>
      </c>
      <c r="O234" s="4">
        <f t="shared" si="141"/>
        <v>0</v>
      </c>
      <c r="P234" s="4">
        <f t="shared" si="141"/>
        <v>0</v>
      </c>
      <c r="Q234" s="4">
        <f t="shared" si="141"/>
        <v>0</v>
      </c>
      <c r="R234" s="4">
        <f t="shared" si="141"/>
        <v>0</v>
      </c>
      <c r="S234" s="4">
        <f t="shared" si="141"/>
        <v>0</v>
      </c>
      <c r="T234" s="4">
        <f t="shared" si="141"/>
        <v>0</v>
      </c>
      <c r="U234" s="4">
        <f t="shared" si="141"/>
        <v>0</v>
      </c>
      <c r="V234" s="4">
        <f t="shared" si="141"/>
        <v>0</v>
      </c>
      <c r="W234" s="4">
        <f t="shared" si="141"/>
        <v>0</v>
      </c>
      <c r="X234" s="4">
        <f t="shared" si="141"/>
        <v>0</v>
      </c>
      <c r="Y234" s="4">
        <f t="shared" si="141"/>
        <v>0</v>
      </c>
      <c r="Z234" s="4">
        <f t="shared" si="141"/>
        <v>0</v>
      </c>
    </row>
    <row r="235" spans="2:26">
      <c r="B235" s="1">
        <f t="shared" si="112"/>
        <v>80</v>
      </c>
      <c r="C235" s="1"/>
      <c r="D235" s="4">
        <f t="shared" ref="D235:Z235" si="142">ROUND(D79*2,2)</f>
        <v>0</v>
      </c>
      <c r="E235" s="4">
        <f t="shared" si="142"/>
        <v>0</v>
      </c>
      <c r="F235" s="4">
        <f t="shared" si="142"/>
        <v>0</v>
      </c>
      <c r="G235" s="4">
        <f t="shared" si="142"/>
        <v>0</v>
      </c>
      <c r="H235" s="4">
        <f t="shared" si="142"/>
        <v>0</v>
      </c>
      <c r="I235" s="4">
        <f t="shared" si="142"/>
        <v>0</v>
      </c>
      <c r="J235" s="4">
        <f t="shared" si="142"/>
        <v>0</v>
      </c>
      <c r="K235" s="4">
        <f t="shared" si="142"/>
        <v>0</v>
      </c>
      <c r="L235" s="4">
        <f t="shared" si="142"/>
        <v>0</v>
      </c>
      <c r="M235" s="4">
        <f t="shared" si="142"/>
        <v>0</v>
      </c>
      <c r="N235" s="4">
        <f t="shared" si="142"/>
        <v>0</v>
      </c>
      <c r="O235" s="4">
        <f t="shared" si="142"/>
        <v>0</v>
      </c>
      <c r="P235" s="4">
        <f t="shared" si="142"/>
        <v>0</v>
      </c>
      <c r="Q235" s="4">
        <f t="shared" si="142"/>
        <v>0</v>
      </c>
      <c r="R235" s="4">
        <f t="shared" si="142"/>
        <v>0</v>
      </c>
      <c r="S235" s="4">
        <f t="shared" si="142"/>
        <v>0</v>
      </c>
      <c r="T235" s="4">
        <f t="shared" si="142"/>
        <v>0</v>
      </c>
      <c r="U235" s="4">
        <f t="shared" si="142"/>
        <v>0</v>
      </c>
      <c r="V235" s="4">
        <f t="shared" si="142"/>
        <v>0</v>
      </c>
      <c r="W235" s="4">
        <f t="shared" si="142"/>
        <v>0</v>
      </c>
      <c r="X235" s="4">
        <f t="shared" si="142"/>
        <v>0</v>
      </c>
      <c r="Y235" s="4">
        <f t="shared" si="142"/>
        <v>0</v>
      </c>
      <c r="Z235" s="4">
        <f t="shared" si="142"/>
        <v>0</v>
      </c>
    </row>
    <row r="236" spans="2:26">
      <c r="B236" s="1">
        <f t="shared" si="112"/>
        <v>81</v>
      </c>
      <c r="C236" s="1"/>
      <c r="D236" s="4">
        <f t="shared" ref="D236:Z236" si="143">ROUND(D80*2,2)</f>
        <v>0</v>
      </c>
      <c r="E236" s="4">
        <f t="shared" si="143"/>
        <v>0</v>
      </c>
      <c r="F236" s="4">
        <f t="shared" si="143"/>
        <v>0</v>
      </c>
      <c r="G236" s="4">
        <f t="shared" si="143"/>
        <v>0</v>
      </c>
      <c r="H236" s="4">
        <f t="shared" si="143"/>
        <v>0</v>
      </c>
      <c r="I236" s="4">
        <f t="shared" si="143"/>
        <v>0</v>
      </c>
      <c r="J236" s="4">
        <f t="shared" si="143"/>
        <v>0</v>
      </c>
      <c r="K236" s="4">
        <f t="shared" si="143"/>
        <v>0</v>
      </c>
      <c r="L236" s="4">
        <f t="shared" si="143"/>
        <v>0</v>
      </c>
      <c r="M236" s="4">
        <f t="shared" si="143"/>
        <v>0</v>
      </c>
      <c r="N236" s="4">
        <f t="shared" si="143"/>
        <v>0</v>
      </c>
      <c r="O236" s="4">
        <f t="shared" si="143"/>
        <v>0</v>
      </c>
      <c r="P236" s="4">
        <f t="shared" si="143"/>
        <v>0</v>
      </c>
      <c r="Q236" s="4">
        <f t="shared" si="143"/>
        <v>0</v>
      </c>
      <c r="R236" s="4">
        <f t="shared" si="143"/>
        <v>0</v>
      </c>
      <c r="S236" s="4">
        <f t="shared" si="143"/>
        <v>0</v>
      </c>
      <c r="T236" s="4">
        <f t="shared" si="143"/>
        <v>0</v>
      </c>
      <c r="U236" s="4">
        <f t="shared" si="143"/>
        <v>0</v>
      </c>
      <c r="V236" s="4">
        <f t="shared" si="143"/>
        <v>0</v>
      </c>
      <c r="W236" s="4">
        <f t="shared" si="143"/>
        <v>0</v>
      </c>
      <c r="X236" s="4">
        <f t="shared" si="143"/>
        <v>0</v>
      </c>
      <c r="Y236" s="4">
        <f t="shared" si="143"/>
        <v>0</v>
      </c>
      <c r="Z236" s="4">
        <f t="shared" si="143"/>
        <v>0</v>
      </c>
    </row>
    <row r="237" spans="2:26">
      <c r="B237" s="1">
        <f t="shared" si="112"/>
        <v>82</v>
      </c>
      <c r="C237" s="1"/>
      <c r="D237" s="4">
        <f t="shared" ref="D237:Z237" si="144">ROUND(D81*2,2)</f>
        <v>0</v>
      </c>
      <c r="E237" s="4">
        <f t="shared" si="144"/>
        <v>0</v>
      </c>
      <c r="F237" s="4">
        <f t="shared" si="144"/>
        <v>0</v>
      </c>
      <c r="G237" s="4">
        <f t="shared" si="144"/>
        <v>0</v>
      </c>
      <c r="H237" s="4">
        <f t="shared" si="144"/>
        <v>0</v>
      </c>
      <c r="I237" s="4">
        <f t="shared" si="144"/>
        <v>0</v>
      </c>
      <c r="J237" s="4">
        <f t="shared" si="144"/>
        <v>0</v>
      </c>
      <c r="K237" s="4">
        <f t="shared" si="144"/>
        <v>0</v>
      </c>
      <c r="L237" s="4">
        <f t="shared" si="144"/>
        <v>0</v>
      </c>
      <c r="M237" s="4">
        <f t="shared" si="144"/>
        <v>0</v>
      </c>
      <c r="N237" s="4">
        <f t="shared" si="144"/>
        <v>0</v>
      </c>
      <c r="O237" s="4">
        <f t="shared" si="144"/>
        <v>0</v>
      </c>
      <c r="P237" s="4">
        <f t="shared" si="144"/>
        <v>0</v>
      </c>
      <c r="Q237" s="4">
        <f t="shared" si="144"/>
        <v>0</v>
      </c>
      <c r="R237" s="4">
        <f t="shared" si="144"/>
        <v>0</v>
      </c>
      <c r="S237" s="4">
        <f t="shared" si="144"/>
        <v>0</v>
      </c>
      <c r="T237" s="4">
        <f t="shared" si="144"/>
        <v>0</v>
      </c>
      <c r="U237" s="4">
        <f t="shared" si="144"/>
        <v>0</v>
      </c>
      <c r="V237" s="4">
        <f t="shared" si="144"/>
        <v>0</v>
      </c>
      <c r="W237" s="4">
        <f t="shared" si="144"/>
        <v>0</v>
      </c>
      <c r="X237" s="4">
        <f t="shared" si="144"/>
        <v>0</v>
      </c>
      <c r="Y237" s="4">
        <f t="shared" si="144"/>
        <v>0</v>
      </c>
      <c r="Z237" s="4">
        <f t="shared" si="144"/>
        <v>0</v>
      </c>
    </row>
    <row r="238" spans="2:26">
      <c r="B238" s="1">
        <f t="shared" ref="B238:B244" si="145">B237+1</f>
        <v>83</v>
      </c>
      <c r="C238" s="1"/>
      <c r="D238" s="4">
        <f t="shared" ref="D238:Z238" si="146">ROUND(D82*2,2)</f>
        <v>0</v>
      </c>
      <c r="E238" s="4">
        <f t="shared" si="146"/>
        <v>0</v>
      </c>
      <c r="F238" s="4">
        <f t="shared" si="146"/>
        <v>0</v>
      </c>
      <c r="G238" s="4">
        <f t="shared" si="146"/>
        <v>0</v>
      </c>
      <c r="H238" s="4">
        <f t="shared" si="146"/>
        <v>0</v>
      </c>
      <c r="I238" s="4">
        <f t="shared" si="146"/>
        <v>0</v>
      </c>
      <c r="J238" s="4">
        <f t="shared" si="146"/>
        <v>0</v>
      </c>
      <c r="K238" s="4">
        <f t="shared" si="146"/>
        <v>0</v>
      </c>
      <c r="L238" s="4">
        <f t="shared" si="146"/>
        <v>0</v>
      </c>
      <c r="M238" s="4">
        <f t="shared" si="146"/>
        <v>0</v>
      </c>
      <c r="N238" s="4">
        <f t="shared" si="146"/>
        <v>0</v>
      </c>
      <c r="O238" s="4">
        <f t="shared" si="146"/>
        <v>0</v>
      </c>
      <c r="P238" s="4">
        <f t="shared" si="146"/>
        <v>0</v>
      </c>
      <c r="Q238" s="4">
        <f t="shared" si="146"/>
        <v>0</v>
      </c>
      <c r="R238" s="4">
        <f t="shared" si="146"/>
        <v>0</v>
      </c>
      <c r="S238" s="4">
        <f t="shared" si="146"/>
        <v>0</v>
      </c>
      <c r="T238" s="4">
        <f t="shared" si="146"/>
        <v>0</v>
      </c>
      <c r="U238" s="4">
        <f t="shared" si="146"/>
        <v>0</v>
      </c>
      <c r="V238" s="4">
        <f t="shared" si="146"/>
        <v>0</v>
      </c>
      <c r="W238" s="4">
        <f t="shared" si="146"/>
        <v>0</v>
      </c>
      <c r="X238" s="4">
        <f t="shared" si="146"/>
        <v>0</v>
      </c>
      <c r="Y238" s="4">
        <f t="shared" si="146"/>
        <v>0</v>
      </c>
      <c r="Z238" s="4">
        <f t="shared" si="146"/>
        <v>0</v>
      </c>
    </row>
    <row r="239" spans="2:26">
      <c r="B239" s="1">
        <f t="shared" si="145"/>
        <v>84</v>
      </c>
      <c r="C239" s="1"/>
      <c r="D239" s="4">
        <f t="shared" ref="D239:Z239" si="147">ROUND(D83*2,2)</f>
        <v>0</v>
      </c>
      <c r="E239" s="4">
        <f t="shared" si="147"/>
        <v>0</v>
      </c>
      <c r="F239" s="4">
        <f t="shared" si="147"/>
        <v>0</v>
      </c>
      <c r="G239" s="4">
        <f t="shared" si="147"/>
        <v>0</v>
      </c>
      <c r="H239" s="4">
        <f t="shared" si="147"/>
        <v>0</v>
      </c>
      <c r="I239" s="4">
        <f t="shared" si="147"/>
        <v>0</v>
      </c>
      <c r="J239" s="4">
        <f t="shared" si="147"/>
        <v>0</v>
      </c>
      <c r="K239" s="4">
        <f t="shared" si="147"/>
        <v>0</v>
      </c>
      <c r="L239" s="4">
        <f t="shared" si="147"/>
        <v>0</v>
      </c>
      <c r="M239" s="4">
        <f t="shared" si="147"/>
        <v>0</v>
      </c>
      <c r="N239" s="4">
        <f t="shared" si="147"/>
        <v>0</v>
      </c>
      <c r="O239" s="4">
        <f t="shared" si="147"/>
        <v>0</v>
      </c>
      <c r="P239" s="4">
        <f t="shared" si="147"/>
        <v>0</v>
      </c>
      <c r="Q239" s="4">
        <f t="shared" si="147"/>
        <v>0</v>
      </c>
      <c r="R239" s="4">
        <f t="shared" si="147"/>
        <v>0</v>
      </c>
      <c r="S239" s="4">
        <f t="shared" si="147"/>
        <v>0</v>
      </c>
      <c r="T239" s="4">
        <f t="shared" si="147"/>
        <v>0</v>
      </c>
      <c r="U239" s="4">
        <f t="shared" si="147"/>
        <v>0</v>
      </c>
      <c r="V239" s="4">
        <f t="shared" si="147"/>
        <v>0</v>
      </c>
      <c r="W239" s="4">
        <f t="shared" si="147"/>
        <v>0</v>
      </c>
      <c r="X239" s="4">
        <f t="shared" si="147"/>
        <v>0</v>
      </c>
      <c r="Y239" s="4">
        <f t="shared" si="147"/>
        <v>0</v>
      </c>
      <c r="Z239" s="4">
        <f t="shared" si="147"/>
        <v>0</v>
      </c>
    </row>
    <row r="240" spans="2:26">
      <c r="B240" s="1">
        <f t="shared" si="145"/>
        <v>85</v>
      </c>
      <c r="C240" s="1"/>
      <c r="D240" s="4">
        <f t="shared" ref="D240:Z240" si="148">ROUND(D84*2,2)</f>
        <v>0</v>
      </c>
      <c r="E240" s="4">
        <f t="shared" si="148"/>
        <v>0</v>
      </c>
      <c r="F240" s="4">
        <f t="shared" si="148"/>
        <v>0</v>
      </c>
      <c r="G240" s="4">
        <f t="shared" si="148"/>
        <v>0</v>
      </c>
      <c r="H240" s="4">
        <f t="shared" si="148"/>
        <v>0</v>
      </c>
      <c r="I240" s="4">
        <f t="shared" si="148"/>
        <v>0</v>
      </c>
      <c r="J240" s="4">
        <f t="shared" si="148"/>
        <v>0</v>
      </c>
      <c r="K240" s="4">
        <f t="shared" si="148"/>
        <v>0</v>
      </c>
      <c r="L240" s="4">
        <f t="shared" si="148"/>
        <v>0</v>
      </c>
      <c r="M240" s="4">
        <f t="shared" si="148"/>
        <v>0</v>
      </c>
      <c r="N240" s="4">
        <f t="shared" si="148"/>
        <v>0</v>
      </c>
      <c r="O240" s="4">
        <f t="shared" si="148"/>
        <v>0</v>
      </c>
      <c r="P240" s="4">
        <f t="shared" si="148"/>
        <v>0</v>
      </c>
      <c r="Q240" s="4">
        <f t="shared" si="148"/>
        <v>0</v>
      </c>
      <c r="R240" s="4">
        <f t="shared" si="148"/>
        <v>0</v>
      </c>
      <c r="S240" s="4">
        <f t="shared" si="148"/>
        <v>0</v>
      </c>
      <c r="T240" s="4">
        <f t="shared" si="148"/>
        <v>0</v>
      </c>
      <c r="U240" s="4">
        <f t="shared" si="148"/>
        <v>0</v>
      </c>
      <c r="V240" s="4">
        <f t="shared" si="148"/>
        <v>0</v>
      </c>
      <c r="W240" s="4">
        <f t="shared" si="148"/>
        <v>0</v>
      </c>
      <c r="X240" s="4">
        <f t="shared" si="148"/>
        <v>0</v>
      </c>
      <c r="Y240" s="4">
        <f t="shared" si="148"/>
        <v>0</v>
      </c>
      <c r="Z240" s="4">
        <f t="shared" si="148"/>
        <v>0</v>
      </c>
    </row>
    <row r="241" spans="2:26">
      <c r="B241" s="1">
        <f t="shared" si="145"/>
        <v>86</v>
      </c>
      <c r="C241" s="1"/>
      <c r="D241" s="4">
        <f t="shared" ref="D241:Z241" si="149">ROUND(D85*2,2)</f>
        <v>0</v>
      </c>
      <c r="E241" s="4">
        <f t="shared" si="149"/>
        <v>0</v>
      </c>
      <c r="F241" s="4">
        <f t="shared" si="149"/>
        <v>0</v>
      </c>
      <c r="G241" s="4">
        <f t="shared" si="149"/>
        <v>0</v>
      </c>
      <c r="H241" s="4">
        <f t="shared" si="149"/>
        <v>0</v>
      </c>
      <c r="I241" s="4">
        <f t="shared" si="149"/>
        <v>0</v>
      </c>
      <c r="J241" s="4">
        <f t="shared" si="149"/>
        <v>0</v>
      </c>
      <c r="K241" s="4">
        <f t="shared" si="149"/>
        <v>0</v>
      </c>
      <c r="L241" s="4">
        <f t="shared" si="149"/>
        <v>0</v>
      </c>
      <c r="M241" s="4">
        <f t="shared" si="149"/>
        <v>0</v>
      </c>
      <c r="N241" s="4">
        <f t="shared" si="149"/>
        <v>0</v>
      </c>
      <c r="O241" s="4">
        <f t="shared" si="149"/>
        <v>0</v>
      </c>
      <c r="P241" s="4">
        <f t="shared" si="149"/>
        <v>0</v>
      </c>
      <c r="Q241" s="4">
        <f t="shared" si="149"/>
        <v>0</v>
      </c>
      <c r="R241" s="4">
        <f t="shared" si="149"/>
        <v>0</v>
      </c>
      <c r="S241" s="4">
        <f t="shared" si="149"/>
        <v>0</v>
      </c>
      <c r="T241" s="4">
        <f t="shared" si="149"/>
        <v>0</v>
      </c>
      <c r="U241" s="4">
        <f t="shared" si="149"/>
        <v>0</v>
      </c>
      <c r="V241" s="4">
        <f t="shared" si="149"/>
        <v>0</v>
      </c>
      <c r="W241" s="4">
        <f t="shared" si="149"/>
        <v>0</v>
      </c>
      <c r="X241" s="4">
        <f t="shared" si="149"/>
        <v>0</v>
      </c>
      <c r="Y241" s="4">
        <f t="shared" si="149"/>
        <v>0</v>
      </c>
      <c r="Z241" s="4">
        <f t="shared" si="149"/>
        <v>0</v>
      </c>
    </row>
    <row r="242" spans="2:26">
      <c r="B242" s="1">
        <f t="shared" si="145"/>
        <v>87</v>
      </c>
      <c r="C242" s="1"/>
      <c r="D242" s="4">
        <f t="shared" ref="D242:Z242" si="150">ROUND(D86*2,2)</f>
        <v>0</v>
      </c>
      <c r="E242" s="4">
        <f t="shared" si="150"/>
        <v>0</v>
      </c>
      <c r="F242" s="4">
        <f t="shared" si="150"/>
        <v>0</v>
      </c>
      <c r="G242" s="4">
        <f t="shared" si="150"/>
        <v>0</v>
      </c>
      <c r="H242" s="4">
        <f t="shared" si="150"/>
        <v>0</v>
      </c>
      <c r="I242" s="4">
        <f t="shared" si="150"/>
        <v>0</v>
      </c>
      <c r="J242" s="4">
        <f t="shared" si="150"/>
        <v>0</v>
      </c>
      <c r="K242" s="4">
        <f t="shared" si="150"/>
        <v>0</v>
      </c>
      <c r="L242" s="4">
        <f t="shared" si="150"/>
        <v>0</v>
      </c>
      <c r="M242" s="4">
        <f t="shared" si="150"/>
        <v>0</v>
      </c>
      <c r="N242" s="4">
        <f t="shared" si="150"/>
        <v>0</v>
      </c>
      <c r="O242" s="4">
        <f t="shared" si="150"/>
        <v>0</v>
      </c>
      <c r="P242" s="4">
        <f t="shared" si="150"/>
        <v>0</v>
      </c>
      <c r="Q242" s="4">
        <f t="shared" si="150"/>
        <v>0</v>
      </c>
      <c r="R242" s="4">
        <f t="shared" si="150"/>
        <v>0</v>
      </c>
      <c r="S242" s="4">
        <f t="shared" si="150"/>
        <v>0</v>
      </c>
      <c r="T242" s="4">
        <f t="shared" si="150"/>
        <v>0</v>
      </c>
      <c r="U242" s="4">
        <f t="shared" si="150"/>
        <v>0</v>
      </c>
      <c r="V242" s="4">
        <f t="shared" si="150"/>
        <v>0</v>
      </c>
      <c r="W242" s="4">
        <f t="shared" si="150"/>
        <v>0</v>
      </c>
      <c r="X242" s="4">
        <f t="shared" si="150"/>
        <v>0</v>
      </c>
      <c r="Y242" s="4">
        <f t="shared" si="150"/>
        <v>0</v>
      </c>
      <c r="Z242" s="4">
        <f t="shared" si="150"/>
        <v>0</v>
      </c>
    </row>
    <row r="243" spans="2:26">
      <c r="B243" s="1">
        <f t="shared" si="145"/>
        <v>88</v>
      </c>
      <c r="C243" s="1"/>
      <c r="D243" s="4">
        <f t="shared" ref="D243:Z243" si="151">ROUND(D87*2,2)</f>
        <v>0</v>
      </c>
      <c r="E243" s="4">
        <f t="shared" si="151"/>
        <v>0</v>
      </c>
      <c r="F243" s="4">
        <f t="shared" si="151"/>
        <v>0</v>
      </c>
      <c r="G243" s="4">
        <f t="shared" si="151"/>
        <v>0</v>
      </c>
      <c r="H243" s="4">
        <f t="shared" si="151"/>
        <v>0</v>
      </c>
      <c r="I243" s="4">
        <f t="shared" si="151"/>
        <v>0</v>
      </c>
      <c r="J243" s="4">
        <f t="shared" si="151"/>
        <v>0</v>
      </c>
      <c r="K243" s="4">
        <f t="shared" si="151"/>
        <v>0</v>
      </c>
      <c r="L243" s="4">
        <f t="shared" si="151"/>
        <v>0</v>
      </c>
      <c r="M243" s="4">
        <f t="shared" si="151"/>
        <v>0</v>
      </c>
      <c r="N243" s="4">
        <f t="shared" si="151"/>
        <v>0</v>
      </c>
      <c r="O243" s="4">
        <f t="shared" si="151"/>
        <v>0</v>
      </c>
      <c r="P243" s="4">
        <f t="shared" si="151"/>
        <v>0</v>
      </c>
      <c r="Q243" s="4">
        <f t="shared" si="151"/>
        <v>0</v>
      </c>
      <c r="R243" s="4">
        <f t="shared" si="151"/>
        <v>0</v>
      </c>
      <c r="S243" s="4">
        <f t="shared" si="151"/>
        <v>0</v>
      </c>
      <c r="T243" s="4">
        <f t="shared" si="151"/>
        <v>0</v>
      </c>
      <c r="U243" s="4">
        <f t="shared" si="151"/>
        <v>0</v>
      </c>
      <c r="V243" s="4">
        <f t="shared" si="151"/>
        <v>0</v>
      </c>
      <c r="W243" s="4">
        <f t="shared" si="151"/>
        <v>0</v>
      </c>
      <c r="X243" s="4">
        <f t="shared" si="151"/>
        <v>0</v>
      </c>
      <c r="Y243" s="4">
        <f t="shared" si="151"/>
        <v>0</v>
      </c>
      <c r="Z243" s="4">
        <f t="shared" si="151"/>
        <v>0</v>
      </c>
    </row>
    <row r="244" spans="2:26">
      <c r="B244" s="1">
        <f t="shared" si="145"/>
        <v>89</v>
      </c>
      <c r="C244" s="1"/>
      <c r="D244" s="4">
        <f t="shared" ref="D244:Z244" si="152">ROUND(D88*2,2)</f>
        <v>0</v>
      </c>
      <c r="E244" s="4">
        <f t="shared" si="152"/>
        <v>0</v>
      </c>
      <c r="F244" s="4">
        <f t="shared" si="152"/>
        <v>0</v>
      </c>
      <c r="G244" s="4">
        <f t="shared" si="152"/>
        <v>0</v>
      </c>
      <c r="H244" s="4">
        <f t="shared" si="152"/>
        <v>0</v>
      </c>
      <c r="I244" s="4">
        <f t="shared" si="152"/>
        <v>0</v>
      </c>
      <c r="J244" s="4">
        <f t="shared" si="152"/>
        <v>0</v>
      </c>
      <c r="K244" s="4">
        <f t="shared" si="152"/>
        <v>0</v>
      </c>
      <c r="L244" s="4">
        <f t="shared" si="152"/>
        <v>0</v>
      </c>
      <c r="M244" s="4">
        <f t="shared" si="152"/>
        <v>0</v>
      </c>
      <c r="N244" s="4">
        <f t="shared" si="152"/>
        <v>0</v>
      </c>
      <c r="O244" s="4">
        <f t="shared" si="152"/>
        <v>0</v>
      </c>
      <c r="P244" s="4">
        <f t="shared" si="152"/>
        <v>0</v>
      </c>
      <c r="Q244" s="4">
        <f t="shared" si="152"/>
        <v>0</v>
      </c>
      <c r="R244" s="4">
        <f t="shared" si="152"/>
        <v>0</v>
      </c>
      <c r="S244" s="4">
        <f t="shared" si="152"/>
        <v>0</v>
      </c>
      <c r="T244" s="4">
        <f t="shared" si="152"/>
        <v>0</v>
      </c>
      <c r="U244" s="4">
        <f t="shared" si="152"/>
        <v>0</v>
      </c>
      <c r="V244" s="4">
        <f t="shared" si="152"/>
        <v>0</v>
      </c>
      <c r="W244" s="4">
        <f t="shared" si="152"/>
        <v>0</v>
      </c>
      <c r="X244" s="4">
        <f t="shared" si="152"/>
        <v>0</v>
      </c>
      <c r="Y244" s="4">
        <f t="shared" si="152"/>
        <v>0</v>
      </c>
      <c r="Z244" s="4">
        <f t="shared" si="152"/>
        <v>0</v>
      </c>
    </row>
    <row r="247" spans="2:26" s="32" customFormat="1">
      <c r="B247" s="32" t="s">
        <v>18</v>
      </c>
      <c r="D247" s="33" t="s">
        <v>33</v>
      </c>
      <c r="E247" s="33" t="s">
        <v>33</v>
      </c>
      <c r="F247" s="33" t="s">
        <v>33</v>
      </c>
      <c r="G247" s="33" t="s">
        <v>33</v>
      </c>
      <c r="H247" s="33" t="s">
        <v>33</v>
      </c>
      <c r="I247" s="33" t="s">
        <v>33</v>
      </c>
      <c r="J247" s="33" t="s">
        <v>33</v>
      </c>
      <c r="K247" s="33" t="s">
        <v>33</v>
      </c>
      <c r="L247" s="33" t="s">
        <v>33</v>
      </c>
      <c r="M247" s="33" t="s">
        <v>33</v>
      </c>
      <c r="N247" s="33" t="s">
        <v>33</v>
      </c>
      <c r="O247" s="33" t="s">
        <v>33</v>
      </c>
      <c r="P247" s="33" t="s">
        <v>33</v>
      </c>
      <c r="Q247" s="33" t="s">
        <v>33</v>
      </c>
      <c r="R247" s="33" t="s">
        <v>33</v>
      </c>
      <c r="S247" s="33" t="s">
        <v>33</v>
      </c>
      <c r="T247" s="33" t="s">
        <v>33</v>
      </c>
      <c r="U247" s="33" t="s">
        <v>33</v>
      </c>
      <c r="V247" s="33" t="s">
        <v>33</v>
      </c>
      <c r="W247" s="33" t="s">
        <v>33</v>
      </c>
      <c r="X247" s="33" t="s">
        <v>33</v>
      </c>
      <c r="Y247" s="33" t="s">
        <v>33</v>
      </c>
      <c r="Z247" s="33" t="s">
        <v>33</v>
      </c>
    </row>
    <row r="248" spans="2:26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</row>
    <row r="249" spans="2:26">
      <c r="B249" s="1" t="s">
        <v>17</v>
      </c>
      <c r="C249" s="1"/>
    </row>
    <row r="250" spans="2:26">
      <c r="B250" s="1" t="s">
        <v>100</v>
      </c>
      <c r="C250" s="1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2:26">
      <c r="B251" s="1">
        <v>18</v>
      </c>
      <c r="C251" s="1"/>
      <c r="D251" s="4">
        <f t="shared" ref="D251:Z251" si="153">ROUND((D17+D$16)*2,2)</f>
        <v>0</v>
      </c>
      <c r="E251" s="4">
        <f t="shared" si="153"/>
        <v>0</v>
      </c>
      <c r="F251" s="4">
        <f t="shared" si="153"/>
        <v>0</v>
      </c>
      <c r="G251" s="4">
        <f t="shared" si="153"/>
        <v>0</v>
      </c>
      <c r="H251" s="4">
        <f t="shared" si="153"/>
        <v>0</v>
      </c>
      <c r="I251" s="4">
        <f t="shared" si="153"/>
        <v>0</v>
      </c>
      <c r="J251" s="4">
        <f t="shared" si="153"/>
        <v>0</v>
      </c>
      <c r="K251" s="4">
        <f t="shared" si="153"/>
        <v>0</v>
      </c>
      <c r="L251" s="4">
        <f t="shared" si="153"/>
        <v>0</v>
      </c>
      <c r="M251" s="4">
        <f t="shared" si="153"/>
        <v>0</v>
      </c>
      <c r="N251" s="4">
        <f t="shared" si="153"/>
        <v>0</v>
      </c>
      <c r="O251" s="4">
        <f t="shared" si="153"/>
        <v>0</v>
      </c>
      <c r="P251" s="4">
        <f t="shared" si="153"/>
        <v>0</v>
      </c>
      <c r="Q251" s="4">
        <f t="shared" si="153"/>
        <v>0</v>
      </c>
      <c r="R251" s="4">
        <f t="shared" si="153"/>
        <v>0</v>
      </c>
      <c r="S251" s="4">
        <f t="shared" si="153"/>
        <v>0</v>
      </c>
      <c r="T251" s="4">
        <f t="shared" si="153"/>
        <v>0</v>
      </c>
      <c r="U251" s="4">
        <f t="shared" si="153"/>
        <v>0</v>
      </c>
      <c r="V251" s="4">
        <f t="shared" si="153"/>
        <v>0</v>
      </c>
      <c r="W251" s="4">
        <f t="shared" si="153"/>
        <v>0</v>
      </c>
      <c r="X251" s="4">
        <f t="shared" si="153"/>
        <v>0</v>
      </c>
      <c r="Y251" s="4">
        <f t="shared" si="153"/>
        <v>0</v>
      </c>
      <c r="Z251" s="4">
        <f t="shared" si="153"/>
        <v>0</v>
      </c>
    </row>
    <row r="252" spans="2:26">
      <c r="B252" s="1">
        <f t="shared" ref="B252:B283" si="154">B251+1</f>
        <v>19</v>
      </c>
      <c r="C252" s="1"/>
      <c r="D252" s="4">
        <f t="shared" ref="D252:Z252" si="155">ROUND((D18+D$16)*2,2)</f>
        <v>0</v>
      </c>
      <c r="E252" s="4">
        <f t="shared" si="155"/>
        <v>0</v>
      </c>
      <c r="F252" s="4">
        <f t="shared" si="155"/>
        <v>0</v>
      </c>
      <c r="G252" s="4">
        <f t="shared" si="155"/>
        <v>0</v>
      </c>
      <c r="H252" s="4">
        <f t="shared" si="155"/>
        <v>0</v>
      </c>
      <c r="I252" s="4">
        <f t="shared" si="155"/>
        <v>0</v>
      </c>
      <c r="J252" s="4">
        <f t="shared" si="155"/>
        <v>0</v>
      </c>
      <c r="K252" s="4">
        <f t="shared" si="155"/>
        <v>0</v>
      </c>
      <c r="L252" s="4">
        <f t="shared" si="155"/>
        <v>0</v>
      </c>
      <c r="M252" s="4">
        <f t="shared" si="155"/>
        <v>0</v>
      </c>
      <c r="N252" s="4">
        <f t="shared" si="155"/>
        <v>0</v>
      </c>
      <c r="O252" s="4">
        <f t="shared" si="155"/>
        <v>0</v>
      </c>
      <c r="P252" s="4">
        <f t="shared" si="155"/>
        <v>0</v>
      </c>
      <c r="Q252" s="4">
        <f t="shared" si="155"/>
        <v>0</v>
      </c>
      <c r="R252" s="4">
        <f t="shared" si="155"/>
        <v>0</v>
      </c>
      <c r="S252" s="4">
        <f t="shared" si="155"/>
        <v>0</v>
      </c>
      <c r="T252" s="4">
        <f t="shared" si="155"/>
        <v>0</v>
      </c>
      <c r="U252" s="4">
        <f t="shared" si="155"/>
        <v>0</v>
      </c>
      <c r="V252" s="4">
        <f t="shared" si="155"/>
        <v>0</v>
      </c>
      <c r="W252" s="4">
        <f t="shared" si="155"/>
        <v>0</v>
      </c>
      <c r="X252" s="4">
        <f t="shared" si="155"/>
        <v>0</v>
      </c>
      <c r="Y252" s="4">
        <f t="shared" si="155"/>
        <v>0</v>
      </c>
      <c r="Z252" s="4">
        <f t="shared" si="155"/>
        <v>0</v>
      </c>
    </row>
    <row r="253" spans="2:26">
      <c r="B253" s="1">
        <f t="shared" si="154"/>
        <v>20</v>
      </c>
      <c r="C253" s="1"/>
      <c r="D253" s="4">
        <f t="shared" ref="D253:Z253" si="156">ROUND((D19+D$16)*2,2)</f>
        <v>0</v>
      </c>
      <c r="E253" s="4">
        <f t="shared" si="156"/>
        <v>0</v>
      </c>
      <c r="F253" s="4">
        <f t="shared" si="156"/>
        <v>0</v>
      </c>
      <c r="G253" s="4">
        <f t="shared" si="156"/>
        <v>0</v>
      </c>
      <c r="H253" s="4">
        <f t="shared" si="156"/>
        <v>0</v>
      </c>
      <c r="I253" s="4">
        <f t="shared" si="156"/>
        <v>0</v>
      </c>
      <c r="J253" s="4">
        <f t="shared" si="156"/>
        <v>0</v>
      </c>
      <c r="K253" s="4">
        <f t="shared" si="156"/>
        <v>0</v>
      </c>
      <c r="L253" s="4">
        <f t="shared" si="156"/>
        <v>0</v>
      </c>
      <c r="M253" s="4">
        <f t="shared" si="156"/>
        <v>0</v>
      </c>
      <c r="N253" s="4">
        <f t="shared" si="156"/>
        <v>0</v>
      </c>
      <c r="O253" s="4">
        <f t="shared" si="156"/>
        <v>0</v>
      </c>
      <c r="P253" s="4">
        <f t="shared" si="156"/>
        <v>0</v>
      </c>
      <c r="Q253" s="4">
        <f t="shared" si="156"/>
        <v>0</v>
      </c>
      <c r="R253" s="4">
        <f t="shared" si="156"/>
        <v>0</v>
      </c>
      <c r="S253" s="4">
        <f t="shared" si="156"/>
        <v>0</v>
      </c>
      <c r="T253" s="4">
        <f t="shared" si="156"/>
        <v>0</v>
      </c>
      <c r="U253" s="4">
        <f t="shared" si="156"/>
        <v>0</v>
      </c>
      <c r="V253" s="4">
        <f t="shared" si="156"/>
        <v>0</v>
      </c>
      <c r="W253" s="4">
        <f t="shared" si="156"/>
        <v>0</v>
      </c>
      <c r="X253" s="4">
        <f t="shared" si="156"/>
        <v>0</v>
      </c>
      <c r="Y253" s="4">
        <f t="shared" si="156"/>
        <v>0</v>
      </c>
      <c r="Z253" s="4">
        <f t="shared" si="156"/>
        <v>0</v>
      </c>
    </row>
    <row r="254" spans="2:26">
      <c r="B254" s="1">
        <f t="shared" si="154"/>
        <v>21</v>
      </c>
      <c r="C254" s="1"/>
      <c r="D254" s="4">
        <f t="shared" ref="D254:Z254" si="157">ROUND((D20+D$16)*2,2)</f>
        <v>0</v>
      </c>
      <c r="E254" s="4">
        <f t="shared" si="157"/>
        <v>0</v>
      </c>
      <c r="F254" s="4">
        <f t="shared" si="157"/>
        <v>0</v>
      </c>
      <c r="G254" s="4">
        <f t="shared" si="157"/>
        <v>0</v>
      </c>
      <c r="H254" s="4">
        <f t="shared" si="157"/>
        <v>0</v>
      </c>
      <c r="I254" s="4">
        <f t="shared" si="157"/>
        <v>0</v>
      </c>
      <c r="J254" s="4">
        <f t="shared" si="157"/>
        <v>0</v>
      </c>
      <c r="K254" s="4">
        <f t="shared" si="157"/>
        <v>0</v>
      </c>
      <c r="L254" s="4">
        <f t="shared" si="157"/>
        <v>0</v>
      </c>
      <c r="M254" s="4">
        <f t="shared" si="157"/>
        <v>0</v>
      </c>
      <c r="N254" s="4">
        <f t="shared" si="157"/>
        <v>0</v>
      </c>
      <c r="O254" s="4">
        <f t="shared" si="157"/>
        <v>0</v>
      </c>
      <c r="P254" s="4">
        <f t="shared" si="157"/>
        <v>0</v>
      </c>
      <c r="Q254" s="4">
        <f t="shared" si="157"/>
        <v>0</v>
      </c>
      <c r="R254" s="4">
        <f t="shared" si="157"/>
        <v>0</v>
      </c>
      <c r="S254" s="4">
        <f t="shared" si="157"/>
        <v>0</v>
      </c>
      <c r="T254" s="4">
        <f t="shared" si="157"/>
        <v>0</v>
      </c>
      <c r="U254" s="4">
        <f t="shared" si="157"/>
        <v>0</v>
      </c>
      <c r="V254" s="4">
        <f t="shared" si="157"/>
        <v>0</v>
      </c>
      <c r="W254" s="4">
        <f t="shared" si="157"/>
        <v>0</v>
      </c>
      <c r="X254" s="4">
        <f t="shared" si="157"/>
        <v>0</v>
      </c>
      <c r="Y254" s="4">
        <f t="shared" si="157"/>
        <v>0</v>
      </c>
      <c r="Z254" s="4">
        <f t="shared" si="157"/>
        <v>0</v>
      </c>
    </row>
    <row r="255" spans="2:26">
      <c r="B255" s="1">
        <f t="shared" si="154"/>
        <v>22</v>
      </c>
      <c r="C255" s="1"/>
      <c r="D255" s="4">
        <f t="shared" ref="D255:Z255" si="158">ROUND((D21+D$16)*2,2)</f>
        <v>0</v>
      </c>
      <c r="E255" s="4">
        <f t="shared" si="158"/>
        <v>0</v>
      </c>
      <c r="F255" s="4">
        <f t="shared" si="158"/>
        <v>0</v>
      </c>
      <c r="G255" s="4">
        <f t="shared" si="158"/>
        <v>0</v>
      </c>
      <c r="H255" s="4">
        <f t="shared" si="158"/>
        <v>0</v>
      </c>
      <c r="I255" s="4">
        <f t="shared" si="158"/>
        <v>0</v>
      </c>
      <c r="J255" s="4">
        <f t="shared" si="158"/>
        <v>0</v>
      </c>
      <c r="K255" s="4">
        <f t="shared" si="158"/>
        <v>0</v>
      </c>
      <c r="L255" s="4">
        <f t="shared" si="158"/>
        <v>0</v>
      </c>
      <c r="M255" s="4">
        <f t="shared" si="158"/>
        <v>0</v>
      </c>
      <c r="N255" s="4">
        <f t="shared" si="158"/>
        <v>0</v>
      </c>
      <c r="O255" s="4">
        <f t="shared" si="158"/>
        <v>0</v>
      </c>
      <c r="P255" s="4">
        <f t="shared" si="158"/>
        <v>0</v>
      </c>
      <c r="Q255" s="4">
        <f t="shared" si="158"/>
        <v>0</v>
      </c>
      <c r="R255" s="4">
        <f t="shared" si="158"/>
        <v>0</v>
      </c>
      <c r="S255" s="4">
        <f t="shared" si="158"/>
        <v>0</v>
      </c>
      <c r="T255" s="4">
        <f t="shared" si="158"/>
        <v>0</v>
      </c>
      <c r="U255" s="4">
        <f t="shared" si="158"/>
        <v>0</v>
      </c>
      <c r="V255" s="4">
        <f t="shared" si="158"/>
        <v>0</v>
      </c>
      <c r="W255" s="4">
        <f t="shared" si="158"/>
        <v>0</v>
      </c>
      <c r="X255" s="4">
        <f t="shared" si="158"/>
        <v>0</v>
      </c>
      <c r="Y255" s="4">
        <f t="shared" si="158"/>
        <v>0</v>
      </c>
      <c r="Z255" s="4">
        <f t="shared" si="158"/>
        <v>0</v>
      </c>
    </row>
    <row r="256" spans="2:26">
      <c r="B256" s="1">
        <f t="shared" si="154"/>
        <v>23</v>
      </c>
      <c r="C256" s="1"/>
      <c r="D256" s="4">
        <f t="shared" ref="D256:Z256" si="159">ROUND((D22+D$16)*2,2)</f>
        <v>0</v>
      </c>
      <c r="E256" s="4">
        <f t="shared" si="159"/>
        <v>0</v>
      </c>
      <c r="F256" s="4">
        <f t="shared" si="159"/>
        <v>0</v>
      </c>
      <c r="G256" s="4">
        <f t="shared" si="159"/>
        <v>0</v>
      </c>
      <c r="H256" s="4">
        <f t="shared" si="159"/>
        <v>0</v>
      </c>
      <c r="I256" s="4">
        <f t="shared" si="159"/>
        <v>0</v>
      </c>
      <c r="J256" s="4">
        <f t="shared" si="159"/>
        <v>0</v>
      </c>
      <c r="K256" s="4">
        <f t="shared" si="159"/>
        <v>0</v>
      </c>
      <c r="L256" s="4">
        <f t="shared" si="159"/>
        <v>0</v>
      </c>
      <c r="M256" s="4">
        <f t="shared" si="159"/>
        <v>0</v>
      </c>
      <c r="N256" s="4">
        <f t="shared" si="159"/>
        <v>0</v>
      </c>
      <c r="O256" s="4">
        <f t="shared" si="159"/>
        <v>0</v>
      </c>
      <c r="P256" s="4">
        <f t="shared" si="159"/>
        <v>0</v>
      </c>
      <c r="Q256" s="4">
        <f t="shared" si="159"/>
        <v>0</v>
      </c>
      <c r="R256" s="4">
        <f t="shared" si="159"/>
        <v>0</v>
      </c>
      <c r="S256" s="4">
        <f t="shared" si="159"/>
        <v>0</v>
      </c>
      <c r="T256" s="4">
        <f t="shared" si="159"/>
        <v>0</v>
      </c>
      <c r="U256" s="4">
        <f t="shared" si="159"/>
        <v>0</v>
      </c>
      <c r="V256" s="4">
        <f t="shared" si="159"/>
        <v>0</v>
      </c>
      <c r="W256" s="4">
        <f t="shared" si="159"/>
        <v>0</v>
      </c>
      <c r="X256" s="4">
        <f t="shared" si="159"/>
        <v>0</v>
      </c>
      <c r="Y256" s="4">
        <f t="shared" si="159"/>
        <v>0</v>
      </c>
      <c r="Z256" s="4">
        <f t="shared" si="159"/>
        <v>0</v>
      </c>
    </row>
    <row r="257" spans="2:26">
      <c r="B257" s="1">
        <f t="shared" si="154"/>
        <v>24</v>
      </c>
      <c r="C257" s="1"/>
      <c r="D257" s="4">
        <f t="shared" ref="D257:Z257" si="160">ROUND((D23+D$16)*2,2)</f>
        <v>0</v>
      </c>
      <c r="E257" s="4">
        <f t="shared" si="160"/>
        <v>0</v>
      </c>
      <c r="F257" s="4">
        <f t="shared" si="160"/>
        <v>0</v>
      </c>
      <c r="G257" s="4">
        <f t="shared" si="160"/>
        <v>0</v>
      </c>
      <c r="H257" s="4">
        <f t="shared" si="160"/>
        <v>0</v>
      </c>
      <c r="I257" s="4">
        <f t="shared" si="160"/>
        <v>0</v>
      </c>
      <c r="J257" s="4">
        <f t="shared" si="160"/>
        <v>0</v>
      </c>
      <c r="K257" s="4">
        <f t="shared" si="160"/>
        <v>0</v>
      </c>
      <c r="L257" s="4">
        <f t="shared" si="160"/>
        <v>0</v>
      </c>
      <c r="M257" s="4">
        <f t="shared" si="160"/>
        <v>0</v>
      </c>
      <c r="N257" s="4">
        <f t="shared" si="160"/>
        <v>0</v>
      </c>
      <c r="O257" s="4">
        <f t="shared" si="160"/>
        <v>0</v>
      </c>
      <c r="P257" s="4">
        <f t="shared" si="160"/>
        <v>0</v>
      </c>
      <c r="Q257" s="4">
        <f t="shared" si="160"/>
        <v>0</v>
      </c>
      <c r="R257" s="4">
        <f t="shared" si="160"/>
        <v>0</v>
      </c>
      <c r="S257" s="4">
        <f t="shared" si="160"/>
        <v>0</v>
      </c>
      <c r="T257" s="4">
        <f t="shared" si="160"/>
        <v>0</v>
      </c>
      <c r="U257" s="4">
        <f t="shared" si="160"/>
        <v>0</v>
      </c>
      <c r="V257" s="4">
        <f t="shared" si="160"/>
        <v>0</v>
      </c>
      <c r="W257" s="4">
        <f t="shared" si="160"/>
        <v>0</v>
      </c>
      <c r="X257" s="4">
        <f t="shared" si="160"/>
        <v>0</v>
      </c>
      <c r="Y257" s="4">
        <f t="shared" si="160"/>
        <v>0</v>
      </c>
      <c r="Z257" s="4">
        <f t="shared" si="160"/>
        <v>0</v>
      </c>
    </row>
    <row r="258" spans="2:26">
      <c r="B258" s="1">
        <f t="shared" si="154"/>
        <v>25</v>
      </c>
      <c r="C258" s="1"/>
      <c r="D258" s="4">
        <f t="shared" ref="D258:Z258" si="161">ROUND((D24+D$16)*2,2)</f>
        <v>0</v>
      </c>
      <c r="E258" s="4">
        <f t="shared" si="161"/>
        <v>0</v>
      </c>
      <c r="F258" s="4">
        <f t="shared" si="161"/>
        <v>0</v>
      </c>
      <c r="G258" s="4">
        <f t="shared" si="161"/>
        <v>0</v>
      </c>
      <c r="H258" s="4">
        <f t="shared" si="161"/>
        <v>0</v>
      </c>
      <c r="I258" s="4">
        <f t="shared" si="161"/>
        <v>0</v>
      </c>
      <c r="J258" s="4">
        <f t="shared" si="161"/>
        <v>0</v>
      </c>
      <c r="K258" s="4">
        <f t="shared" si="161"/>
        <v>0</v>
      </c>
      <c r="L258" s="4">
        <f t="shared" si="161"/>
        <v>0</v>
      </c>
      <c r="M258" s="4">
        <f t="shared" si="161"/>
        <v>0</v>
      </c>
      <c r="N258" s="4">
        <f t="shared" si="161"/>
        <v>0</v>
      </c>
      <c r="O258" s="4">
        <f t="shared" si="161"/>
        <v>0</v>
      </c>
      <c r="P258" s="4">
        <f t="shared" si="161"/>
        <v>0</v>
      </c>
      <c r="Q258" s="4">
        <f t="shared" si="161"/>
        <v>0</v>
      </c>
      <c r="R258" s="4">
        <f t="shared" si="161"/>
        <v>0</v>
      </c>
      <c r="S258" s="4">
        <f t="shared" si="161"/>
        <v>0</v>
      </c>
      <c r="T258" s="4">
        <f t="shared" si="161"/>
        <v>0</v>
      </c>
      <c r="U258" s="4">
        <f t="shared" si="161"/>
        <v>0</v>
      </c>
      <c r="V258" s="4">
        <f t="shared" si="161"/>
        <v>0</v>
      </c>
      <c r="W258" s="4">
        <f t="shared" si="161"/>
        <v>0</v>
      </c>
      <c r="X258" s="4">
        <f t="shared" si="161"/>
        <v>0</v>
      </c>
      <c r="Y258" s="4">
        <f t="shared" si="161"/>
        <v>0</v>
      </c>
      <c r="Z258" s="4">
        <f t="shared" si="161"/>
        <v>0</v>
      </c>
    </row>
    <row r="259" spans="2:26">
      <c r="B259" s="1">
        <f t="shared" si="154"/>
        <v>26</v>
      </c>
      <c r="C259" s="1"/>
      <c r="D259" s="4">
        <f t="shared" ref="D259:Z259" si="162">ROUND((D25+D$16)*2,2)</f>
        <v>0</v>
      </c>
      <c r="E259" s="4">
        <f t="shared" si="162"/>
        <v>0</v>
      </c>
      <c r="F259" s="4">
        <f t="shared" si="162"/>
        <v>0</v>
      </c>
      <c r="G259" s="4">
        <f t="shared" si="162"/>
        <v>0</v>
      </c>
      <c r="H259" s="4">
        <f t="shared" si="162"/>
        <v>0</v>
      </c>
      <c r="I259" s="4">
        <f t="shared" si="162"/>
        <v>0</v>
      </c>
      <c r="J259" s="4">
        <f t="shared" si="162"/>
        <v>0</v>
      </c>
      <c r="K259" s="4">
        <f t="shared" si="162"/>
        <v>0</v>
      </c>
      <c r="L259" s="4">
        <f t="shared" si="162"/>
        <v>0</v>
      </c>
      <c r="M259" s="4">
        <f t="shared" si="162"/>
        <v>0</v>
      </c>
      <c r="N259" s="4">
        <f t="shared" si="162"/>
        <v>0</v>
      </c>
      <c r="O259" s="4">
        <f t="shared" si="162"/>
        <v>0</v>
      </c>
      <c r="P259" s="4">
        <f t="shared" si="162"/>
        <v>0</v>
      </c>
      <c r="Q259" s="4">
        <f t="shared" si="162"/>
        <v>0</v>
      </c>
      <c r="R259" s="4">
        <f t="shared" si="162"/>
        <v>0</v>
      </c>
      <c r="S259" s="4">
        <f t="shared" si="162"/>
        <v>0</v>
      </c>
      <c r="T259" s="4">
        <f t="shared" si="162"/>
        <v>0</v>
      </c>
      <c r="U259" s="4">
        <f t="shared" si="162"/>
        <v>0</v>
      </c>
      <c r="V259" s="4">
        <f t="shared" si="162"/>
        <v>0</v>
      </c>
      <c r="W259" s="4">
        <f t="shared" si="162"/>
        <v>0</v>
      </c>
      <c r="X259" s="4">
        <f t="shared" si="162"/>
        <v>0</v>
      </c>
      <c r="Y259" s="4">
        <f t="shared" si="162"/>
        <v>0</v>
      </c>
      <c r="Z259" s="4">
        <f t="shared" si="162"/>
        <v>0</v>
      </c>
    </row>
    <row r="260" spans="2:26">
      <c r="B260" s="1">
        <f t="shared" si="154"/>
        <v>27</v>
      </c>
      <c r="C260" s="1"/>
      <c r="D260" s="4">
        <f t="shared" ref="D260:Z260" si="163">ROUND((D26+D$16)*2,2)</f>
        <v>0</v>
      </c>
      <c r="E260" s="4">
        <f t="shared" si="163"/>
        <v>0</v>
      </c>
      <c r="F260" s="4">
        <f t="shared" si="163"/>
        <v>0</v>
      </c>
      <c r="G260" s="4">
        <f t="shared" si="163"/>
        <v>0</v>
      </c>
      <c r="H260" s="4">
        <f t="shared" si="163"/>
        <v>0</v>
      </c>
      <c r="I260" s="4">
        <f t="shared" si="163"/>
        <v>0</v>
      </c>
      <c r="J260" s="4">
        <f t="shared" si="163"/>
        <v>0</v>
      </c>
      <c r="K260" s="4">
        <f t="shared" si="163"/>
        <v>0</v>
      </c>
      <c r="L260" s="4">
        <f t="shared" si="163"/>
        <v>0</v>
      </c>
      <c r="M260" s="4">
        <f t="shared" si="163"/>
        <v>0</v>
      </c>
      <c r="N260" s="4">
        <f t="shared" si="163"/>
        <v>0</v>
      </c>
      <c r="O260" s="4">
        <f t="shared" si="163"/>
        <v>0</v>
      </c>
      <c r="P260" s="4">
        <f t="shared" si="163"/>
        <v>0</v>
      </c>
      <c r="Q260" s="4">
        <f t="shared" si="163"/>
        <v>0</v>
      </c>
      <c r="R260" s="4">
        <f t="shared" si="163"/>
        <v>0</v>
      </c>
      <c r="S260" s="4">
        <f t="shared" si="163"/>
        <v>0</v>
      </c>
      <c r="T260" s="4">
        <f t="shared" si="163"/>
        <v>0</v>
      </c>
      <c r="U260" s="4">
        <f t="shared" si="163"/>
        <v>0</v>
      </c>
      <c r="V260" s="4">
        <f t="shared" si="163"/>
        <v>0</v>
      </c>
      <c r="W260" s="4">
        <f t="shared" si="163"/>
        <v>0</v>
      </c>
      <c r="X260" s="4">
        <f t="shared" si="163"/>
        <v>0</v>
      </c>
      <c r="Y260" s="4">
        <f t="shared" si="163"/>
        <v>0</v>
      </c>
      <c r="Z260" s="4">
        <f t="shared" si="163"/>
        <v>0</v>
      </c>
    </row>
    <row r="261" spans="2:26">
      <c r="B261" s="1">
        <f t="shared" si="154"/>
        <v>28</v>
      </c>
      <c r="C261" s="1"/>
      <c r="D261" s="4">
        <f t="shared" ref="D261:Z261" si="164">ROUND((D27+D$16)*2,2)</f>
        <v>0</v>
      </c>
      <c r="E261" s="4">
        <f t="shared" si="164"/>
        <v>0</v>
      </c>
      <c r="F261" s="4">
        <f t="shared" si="164"/>
        <v>0</v>
      </c>
      <c r="G261" s="4">
        <f t="shared" si="164"/>
        <v>0</v>
      </c>
      <c r="H261" s="4">
        <f t="shared" si="164"/>
        <v>0</v>
      </c>
      <c r="I261" s="4">
        <f t="shared" si="164"/>
        <v>0</v>
      </c>
      <c r="J261" s="4">
        <f t="shared" si="164"/>
        <v>0</v>
      </c>
      <c r="K261" s="4">
        <f t="shared" si="164"/>
        <v>0</v>
      </c>
      <c r="L261" s="4">
        <f t="shared" si="164"/>
        <v>0</v>
      </c>
      <c r="M261" s="4">
        <f t="shared" si="164"/>
        <v>0</v>
      </c>
      <c r="N261" s="4">
        <f t="shared" si="164"/>
        <v>0</v>
      </c>
      <c r="O261" s="4">
        <f t="shared" si="164"/>
        <v>0</v>
      </c>
      <c r="P261" s="4">
        <f t="shared" si="164"/>
        <v>0</v>
      </c>
      <c r="Q261" s="4">
        <f t="shared" si="164"/>
        <v>0</v>
      </c>
      <c r="R261" s="4">
        <f t="shared" si="164"/>
        <v>0</v>
      </c>
      <c r="S261" s="4">
        <f t="shared" si="164"/>
        <v>0</v>
      </c>
      <c r="T261" s="4">
        <f t="shared" si="164"/>
        <v>0</v>
      </c>
      <c r="U261" s="4">
        <f t="shared" si="164"/>
        <v>0</v>
      </c>
      <c r="V261" s="4">
        <f t="shared" si="164"/>
        <v>0</v>
      </c>
      <c r="W261" s="4">
        <f t="shared" si="164"/>
        <v>0</v>
      </c>
      <c r="X261" s="4">
        <f t="shared" si="164"/>
        <v>0</v>
      </c>
      <c r="Y261" s="4">
        <f t="shared" si="164"/>
        <v>0</v>
      </c>
      <c r="Z261" s="4">
        <f t="shared" si="164"/>
        <v>0</v>
      </c>
    </row>
    <row r="262" spans="2:26">
      <c r="B262" s="1">
        <f t="shared" si="154"/>
        <v>29</v>
      </c>
      <c r="C262" s="1"/>
      <c r="D262" s="4">
        <f t="shared" ref="D262:Z262" si="165">ROUND((D28+D$16)*2,2)</f>
        <v>0</v>
      </c>
      <c r="E262" s="4">
        <f t="shared" si="165"/>
        <v>0</v>
      </c>
      <c r="F262" s="4">
        <f t="shared" si="165"/>
        <v>0</v>
      </c>
      <c r="G262" s="4">
        <f t="shared" si="165"/>
        <v>0</v>
      </c>
      <c r="H262" s="4">
        <f t="shared" si="165"/>
        <v>0</v>
      </c>
      <c r="I262" s="4">
        <f t="shared" si="165"/>
        <v>0</v>
      </c>
      <c r="J262" s="4">
        <f t="shared" si="165"/>
        <v>0</v>
      </c>
      <c r="K262" s="4">
        <f t="shared" si="165"/>
        <v>0</v>
      </c>
      <c r="L262" s="4">
        <f t="shared" si="165"/>
        <v>0</v>
      </c>
      <c r="M262" s="4">
        <f t="shared" si="165"/>
        <v>0</v>
      </c>
      <c r="N262" s="4">
        <f t="shared" si="165"/>
        <v>0</v>
      </c>
      <c r="O262" s="4">
        <f t="shared" si="165"/>
        <v>0</v>
      </c>
      <c r="P262" s="4">
        <f t="shared" si="165"/>
        <v>0</v>
      </c>
      <c r="Q262" s="4">
        <f t="shared" si="165"/>
        <v>0</v>
      </c>
      <c r="R262" s="4">
        <f t="shared" si="165"/>
        <v>0</v>
      </c>
      <c r="S262" s="4">
        <f t="shared" si="165"/>
        <v>0</v>
      </c>
      <c r="T262" s="4">
        <f t="shared" si="165"/>
        <v>0</v>
      </c>
      <c r="U262" s="4">
        <f t="shared" si="165"/>
        <v>0</v>
      </c>
      <c r="V262" s="4">
        <f t="shared" si="165"/>
        <v>0</v>
      </c>
      <c r="W262" s="4">
        <f t="shared" si="165"/>
        <v>0</v>
      </c>
      <c r="X262" s="4">
        <f t="shared" si="165"/>
        <v>0</v>
      </c>
      <c r="Y262" s="4">
        <f t="shared" si="165"/>
        <v>0</v>
      </c>
      <c r="Z262" s="4">
        <f t="shared" si="165"/>
        <v>0</v>
      </c>
    </row>
    <row r="263" spans="2:26">
      <c r="B263" s="1">
        <f t="shared" si="154"/>
        <v>30</v>
      </c>
      <c r="C263" s="1"/>
      <c r="D263" s="4">
        <f t="shared" ref="D263:Z263" si="166">ROUND((D29+D$16)*2,2)</f>
        <v>0</v>
      </c>
      <c r="E263" s="4">
        <f t="shared" si="166"/>
        <v>0</v>
      </c>
      <c r="F263" s="4">
        <f t="shared" si="166"/>
        <v>0</v>
      </c>
      <c r="G263" s="4">
        <f t="shared" si="166"/>
        <v>0</v>
      </c>
      <c r="H263" s="4">
        <f t="shared" si="166"/>
        <v>0</v>
      </c>
      <c r="I263" s="4">
        <f t="shared" si="166"/>
        <v>0</v>
      </c>
      <c r="J263" s="4">
        <f t="shared" si="166"/>
        <v>0</v>
      </c>
      <c r="K263" s="4">
        <f t="shared" si="166"/>
        <v>0</v>
      </c>
      <c r="L263" s="4">
        <f t="shared" si="166"/>
        <v>0</v>
      </c>
      <c r="M263" s="4">
        <f t="shared" si="166"/>
        <v>0</v>
      </c>
      <c r="N263" s="4">
        <f t="shared" si="166"/>
        <v>0</v>
      </c>
      <c r="O263" s="4">
        <f t="shared" si="166"/>
        <v>0</v>
      </c>
      <c r="P263" s="4">
        <f t="shared" si="166"/>
        <v>0</v>
      </c>
      <c r="Q263" s="4">
        <f t="shared" si="166"/>
        <v>0</v>
      </c>
      <c r="R263" s="4">
        <f t="shared" si="166"/>
        <v>0</v>
      </c>
      <c r="S263" s="4">
        <f t="shared" si="166"/>
        <v>0</v>
      </c>
      <c r="T263" s="4">
        <f t="shared" si="166"/>
        <v>0</v>
      </c>
      <c r="U263" s="4">
        <f t="shared" si="166"/>
        <v>0</v>
      </c>
      <c r="V263" s="4">
        <f t="shared" si="166"/>
        <v>0</v>
      </c>
      <c r="W263" s="4">
        <f t="shared" si="166"/>
        <v>0</v>
      </c>
      <c r="X263" s="4">
        <f t="shared" si="166"/>
        <v>0</v>
      </c>
      <c r="Y263" s="4">
        <f t="shared" si="166"/>
        <v>0</v>
      </c>
      <c r="Z263" s="4">
        <f t="shared" si="166"/>
        <v>0</v>
      </c>
    </row>
    <row r="264" spans="2:26">
      <c r="B264" s="1">
        <f t="shared" si="154"/>
        <v>31</v>
      </c>
      <c r="C264" s="1"/>
      <c r="D264" s="4">
        <f t="shared" ref="D264:Z264" si="167">ROUND((D30+D$16)*2,2)</f>
        <v>0</v>
      </c>
      <c r="E264" s="4">
        <f t="shared" si="167"/>
        <v>0</v>
      </c>
      <c r="F264" s="4">
        <f t="shared" si="167"/>
        <v>0</v>
      </c>
      <c r="G264" s="4">
        <f t="shared" si="167"/>
        <v>0</v>
      </c>
      <c r="H264" s="4">
        <f t="shared" si="167"/>
        <v>0</v>
      </c>
      <c r="I264" s="4">
        <f t="shared" si="167"/>
        <v>0</v>
      </c>
      <c r="J264" s="4">
        <f t="shared" si="167"/>
        <v>0</v>
      </c>
      <c r="K264" s="4">
        <f t="shared" si="167"/>
        <v>0</v>
      </c>
      <c r="L264" s="4">
        <f t="shared" si="167"/>
        <v>0</v>
      </c>
      <c r="M264" s="4">
        <f t="shared" si="167"/>
        <v>0</v>
      </c>
      <c r="N264" s="4">
        <f t="shared" si="167"/>
        <v>0</v>
      </c>
      <c r="O264" s="4">
        <f t="shared" si="167"/>
        <v>0</v>
      </c>
      <c r="P264" s="4">
        <f t="shared" si="167"/>
        <v>0</v>
      </c>
      <c r="Q264" s="4">
        <f t="shared" si="167"/>
        <v>0</v>
      </c>
      <c r="R264" s="4">
        <f t="shared" si="167"/>
        <v>0</v>
      </c>
      <c r="S264" s="4">
        <f t="shared" si="167"/>
        <v>0</v>
      </c>
      <c r="T264" s="4">
        <f t="shared" si="167"/>
        <v>0</v>
      </c>
      <c r="U264" s="4">
        <f t="shared" si="167"/>
        <v>0</v>
      </c>
      <c r="V264" s="4">
        <f t="shared" si="167"/>
        <v>0</v>
      </c>
      <c r="W264" s="4">
        <f t="shared" si="167"/>
        <v>0</v>
      </c>
      <c r="X264" s="4">
        <f t="shared" si="167"/>
        <v>0</v>
      </c>
      <c r="Y264" s="4">
        <f t="shared" si="167"/>
        <v>0</v>
      </c>
      <c r="Z264" s="4">
        <f t="shared" si="167"/>
        <v>0</v>
      </c>
    </row>
    <row r="265" spans="2:26">
      <c r="B265" s="1">
        <f t="shared" si="154"/>
        <v>32</v>
      </c>
      <c r="C265" s="1"/>
      <c r="D265" s="4">
        <f t="shared" ref="D265:Z265" si="168">ROUND((D31+D$16)*2,2)</f>
        <v>0</v>
      </c>
      <c r="E265" s="4">
        <f t="shared" si="168"/>
        <v>0</v>
      </c>
      <c r="F265" s="4">
        <f t="shared" si="168"/>
        <v>0</v>
      </c>
      <c r="G265" s="4">
        <f t="shared" si="168"/>
        <v>0</v>
      </c>
      <c r="H265" s="4">
        <f t="shared" si="168"/>
        <v>0</v>
      </c>
      <c r="I265" s="4">
        <f t="shared" si="168"/>
        <v>0</v>
      </c>
      <c r="J265" s="4">
        <f t="shared" si="168"/>
        <v>0</v>
      </c>
      <c r="K265" s="4">
        <f t="shared" si="168"/>
        <v>0</v>
      </c>
      <c r="L265" s="4">
        <f t="shared" si="168"/>
        <v>0</v>
      </c>
      <c r="M265" s="4">
        <f t="shared" si="168"/>
        <v>0</v>
      </c>
      <c r="N265" s="4">
        <f t="shared" si="168"/>
        <v>0</v>
      </c>
      <c r="O265" s="4">
        <f t="shared" si="168"/>
        <v>0</v>
      </c>
      <c r="P265" s="4">
        <f t="shared" si="168"/>
        <v>0</v>
      </c>
      <c r="Q265" s="4">
        <f t="shared" si="168"/>
        <v>0</v>
      </c>
      <c r="R265" s="4">
        <f t="shared" si="168"/>
        <v>0</v>
      </c>
      <c r="S265" s="4">
        <f t="shared" si="168"/>
        <v>0</v>
      </c>
      <c r="T265" s="4">
        <f t="shared" si="168"/>
        <v>0</v>
      </c>
      <c r="U265" s="4">
        <f t="shared" si="168"/>
        <v>0</v>
      </c>
      <c r="V265" s="4">
        <f t="shared" si="168"/>
        <v>0</v>
      </c>
      <c r="W265" s="4">
        <f t="shared" si="168"/>
        <v>0</v>
      </c>
      <c r="X265" s="4">
        <f t="shared" si="168"/>
        <v>0</v>
      </c>
      <c r="Y265" s="4">
        <f t="shared" si="168"/>
        <v>0</v>
      </c>
      <c r="Z265" s="4">
        <f t="shared" si="168"/>
        <v>0</v>
      </c>
    </row>
    <row r="266" spans="2:26">
      <c r="B266" s="1">
        <f t="shared" si="154"/>
        <v>33</v>
      </c>
      <c r="C266" s="1"/>
      <c r="D266" s="4">
        <f t="shared" ref="D266:Z266" si="169">ROUND((D32+D$16)*2,2)</f>
        <v>0</v>
      </c>
      <c r="E266" s="4">
        <f t="shared" si="169"/>
        <v>0</v>
      </c>
      <c r="F266" s="4">
        <f t="shared" si="169"/>
        <v>0</v>
      </c>
      <c r="G266" s="4">
        <f t="shared" si="169"/>
        <v>0</v>
      </c>
      <c r="H266" s="4">
        <f t="shared" si="169"/>
        <v>0</v>
      </c>
      <c r="I266" s="4">
        <f t="shared" si="169"/>
        <v>0</v>
      </c>
      <c r="J266" s="4">
        <f t="shared" si="169"/>
        <v>0</v>
      </c>
      <c r="K266" s="4">
        <f t="shared" si="169"/>
        <v>0</v>
      </c>
      <c r="L266" s="4">
        <f t="shared" si="169"/>
        <v>0</v>
      </c>
      <c r="M266" s="4">
        <f t="shared" si="169"/>
        <v>0</v>
      </c>
      <c r="N266" s="4">
        <f t="shared" si="169"/>
        <v>0</v>
      </c>
      <c r="O266" s="4">
        <f t="shared" si="169"/>
        <v>0</v>
      </c>
      <c r="P266" s="4">
        <f t="shared" si="169"/>
        <v>0</v>
      </c>
      <c r="Q266" s="4">
        <f t="shared" si="169"/>
        <v>0</v>
      </c>
      <c r="R266" s="4">
        <f t="shared" si="169"/>
        <v>0</v>
      </c>
      <c r="S266" s="4">
        <f t="shared" si="169"/>
        <v>0</v>
      </c>
      <c r="T266" s="4">
        <f t="shared" si="169"/>
        <v>0</v>
      </c>
      <c r="U266" s="4">
        <f t="shared" si="169"/>
        <v>0</v>
      </c>
      <c r="V266" s="4">
        <f t="shared" si="169"/>
        <v>0</v>
      </c>
      <c r="W266" s="4">
        <f t="shared" si="169"/>
        <v>0</v>
      </c>
      <c r="X266" s="4">
        <f t="shared" si="169"/>
        <v>0</v>
      </c>
      <c r="Y266" s="4">
        <f t="shared" si="169"/>
        <v>0</v>
      </c>
      <c r="Z266" s="4">
        <f t="shared" si="169"/>
        <v>0</v>
      </c>
    </row>
    <row r="267" spans="2:26">
      <c r="B267" s="1">
        <f t="shared" si="154"/>
        <v>34</v>
      </c>
      <c r="C267" s="1"/>
      <c r="D267" s="4">
        <f t="shared" ref="D267:Z267" si="170">ROUND((D33+D$16)*2,2)</f>
        <v>0</v>
      </c>
      <c r="E267" s="4">
        <f t="shared" si="170"/>
        <v>0</v>
      </c>
      <c r="F267" s="4">
        <f t="shared" si="170"/>
        <v>0</v>
      </c>
      <c r="G267" s="4">
        <f t="shared" si="170"/>
        <v>0</v>
      </c>
      <c r="H267" s="4">
        <f t="shared" si="170"/>
        <v>0</v>
      </c>
      <c r="I267" s="4">
        <f t="shared" si="170"/>
        <v>0</v>
      </c>
      <c r="J267" s="4">
        <f t="shared" si="170"/>
        <v>0</v>
      </c>
      <c r="K267" s="4">
        <f t="shared" si="170"/>
        <v>0</v>
      </c>
      <c r="L267" s="4">
        <f t="shared" si="170"/>
        <v>0</v>
      </c>
      <c r="M267" s="4">
        <f t="shared" si="170"/>
        <v>0</v>
      </c>
      <c r="N267" s="4">
        <f t="shared" si="170"/>
        <v>0</v>
      </c>
      <c r="O267" s="4">
        <f t="shared" si="170"/>
        <v>0</v>
      </c>
      <c r="P267" s="4">
        <f t="shared" si="170"/>
        <v>0</v>
      </c>
      <c r="Q267" s="4">
        <f t="shared" si="170"/>
        <v>0</v>
      </c>
      <c r="R267" s="4">
        <f t="shared" si="170"/>
        <v>0</v>
      </c>
      <c r="S267" s="4">
        <f t="shared" si="170"/>
        <v>0</v>
      </c>
      <c r="T267" s="4">
        <f t="shared" si="170"/>
        <v>0</v>
      </c>
      <c r="U267" s="4">
        <f t="shared" si="170"/>
        <v>0</v>
      </c>
      <c r="V267" s="4">
        <f t="shared" si="170"/>
        <v>0</v>
      </c>
      <c r="W267" s="4">
        <f t="shared" si="170"/>
        <v>0</v>
      </c>
      <c r="X267" s="4">
        <f t="shared" si="170"/>
        <v>0</v>
      </c>
      <c r="Y267" s="4">
        <f t="shared" si="170"/>
        <v>0</v>
      </c>
      <c r="Z267" s="4">
        <f t="shared" si="170"/>
        <v>0</v>
      </c>
    </row>
    <row r="268" spans="2:26">
      <c r="B268" s="1">
        <f t="shared" si="154"/>
        <v>35</v>
      </c>
      <c r="C268" s="1"/>
      <c r="D268" s="4">
        <f t="shared" ref="D268:Z268" si="171">ROUND((D34+D$16)*2,2)</f>
        <v>0</v>
      </c>
      <c r="E268" s="4">
        <f t="shared" si="171"/>
        <v>0</v>
      </c>
      <c r="F268" s="4">
        <f t="shared" si="171"/>
        <v>0</v>
      </c>
      <c r="G268" s="4">
        <f t="shared" si="171"/>
        <v>0</v>
      </c>
      <c r="H268" s="4">
        <f t="shared" si="171"/>
        <v>0</v>
      </c>
      <c r="I268" s="4">
        <f t="shared" si="171"/>
        <v>0</v>
      </c>
      <c r="J268" s="4">
        <f t="shared" si="171"/>
        <v>0</v>
      </c>
      <c r="K268" s="4">
        <f t="shared" si="171"/>
        <v>0</v>
      </c>
      <c r="L268" s="4">
        <f t="shared" si="171"/>
        <v>0</v>
      </c>
      <c r="M268" s="4">
        <f t="shared" si="171"/>
        <v>0</v>
      </c>
      <c r="N268" s="4">
        <f t="shared" si="171"/>
        <v>0</v>
      </c>
      <c r="O268" s="4">
        <f t="shared" si="171"/>
        <v>0</v>
      </c>
      <c r="P268" s="4">
        <f t="shared" si="171"/>
        <v>0</v>
      </c>
      <c r="Q268" s="4">
        <f t="shared" si="171"/>
        <v>0</v>
      </c>
      <c r="R268" s="4">
        <f t="shared" si="171"/>
        <v>0</v>
      </c>
      <c r="S268" s="4">
        <f t="shared" si="171"/>
        <v>0</v>
      </c>
      <c r="T268" s="4">
        <f t="shared" si="171"/>
        <v>0</v>
      </c>
      <c r="U268" s="4">
        <f t="shared" si="171"/>
        <v>0</v>
      </c>
      <c r="V268" s="4">
        <f t="shared" si="171"/>
        <v>0</v>
      </c>
      <c r="W268" s="4">
        <f t="shared" si="171"/>
        <v>0</v>
      </c>
      <c r="X268" s="4">
        <f t="shared" si="171"/>
        <v>0</v>
      </c>
      <c r="Y268" s="4">
        <f t="shared" si="171"/>
        <v>0</v>
      </c>
      <c r="Z268" s="4">
        <f t="shared" si="171"/>
        <v>0</v>
      </c>
    </row>
    <row r="269" spans="2:26">
      <c r="B269" s="1">
        <f t="shared" si="154"/>
        <v>36</v>
      </c>
      <c r="C269" s="1"/>
      <c r="D269" s="4">
        <f t="shared" ref="D269:Z269" si="172">ROUND((D35+D$16)*2,2)</f>
        <v>0</v>
      </c>
      <c r="E269" s="4">
        <f t="shared" si="172"/>
        <v>0</v>
      </c>
      <c r="F269" s="4">
        <f t="shared" si="172"/>
        <v>0</v>
      </c>
      <c r="G269" s="4">
        <f t="shared" si="172"/>
        <v>0</v>
      </c>
      <c r="H269" s="4">
        <f t="shared" si="172"/>
        <v>0</v>
      </c>
      <c r="I269" s="4">
        <f t="shared" si="172"/>
        <v>0</v>
      </c>
      <c r="J269" s="4">
        <f t="shared" si="172"/>
        <v>0</v>
      </c>
      <c r="K269" s="4">
        <f t="shared" si="172"/>
        <v>0</v>
      </c>
      <c r="L269" s="4">
        <f t="shared" si="172"/>
        <v>0</v>
      </c>
      <c r="M269" s="4">
        <f t="shared" si="172"/>
        <v>0</v>
      </c>
      <c r="N269" s="4">
        <f t="shared" si="172"/>
        <v>0</v>
      </c>
      <c r="O269" s="4">
        <f t="shared" si="172"/>
        <v>0</v>
      </c>
      <c r="P269" s="4">
        <f t="shared" si="172"/>
        <v>0</v>
      </c>
      <c r="Q269" s="4">
        <f t="shared" si="172"/>
        <v>0</v>
      </c>
      <c r="R269" s="4">
        <f t="shared" si="172"/>
        <v>0</v>
      </c>
      <c r="S269" s="4">
        <f t="shared" si="172"/>
        <v>0</v>
      </c>
      <c r="T269" s="4">
        <f t="shared" si="172"/>
        <v>0</v>
      </c>
      <c r="U269" s="4">
        <f t="shared" si="172"/>
        <v>0</v>
      </c>
      <c r="V269" s="4">
        <f t="shared" si="172"/>
        <v>0</v>
      </c>
      <c r="W269" s="4">
        <f t="shared" si="172"/>
        <v>0</v>
      </c>
      <c r="X269" s="4">
        <f t="shared" si="172"/>
        <v>0</v>
      </c>
      <c r="Y269" s="4">
        <f t="shared" si="172"/>
        <v>0</v>
      </c>
      <c r="Z269" s="4">
        <f t="shared" si="172"/>
        <v>0</v>
      </c>
    </row>
    <row r="270" spans="2:26">
      <c r="B270" s="1">
        <f t="shared" si="154"/>
        <v>37</v>
      </c>
      <c r="C270" s="1"/>
      <c r="D270" s="4">
        <f t="shared" ref="D270:Z270" si="173">ROUND((D36+D$16)*2,2)</f>
        <v>0</v>
      </c>
      <c r="E270" s="4">
        <f t="shared" si="173"/>
        <v>0</v>
      </c>
      <c r="F270" s="4">
        <f t="shared" si="173"/>
        <v>0</v>
      </c>
      <c r="G270" s="4">
        <f t="shared" si="173"/>
        <v>0</v>
      </c>
      <c r="H270" s="4">
        <f t="shared" si="173"/>
        <v>0</v>
      </c>
      <c r="I270" s="4">
        <f t="shared" si="173"/>
        <v>0</v>
      </c>
      <c r="J270" s="4">
        <f t="shared" si="173"/>
        <v>0</v>
      </c>
      <c r="K270" s="4">
        <f t="shared" si="173"/>
        <v>0</v>
      </c>
      <c r="L270" s="4">
        <f t="shared" si="173"/>
        <v>0</v>
      </c>
      <c r="M270" s="4">
        <f t="shared" si="173"/>
        <v>0</v>
      </c>
      <c r="N270" s="4">
        <f t="shared" si="173"/>
        <v>0</v>
      </c>
      <c r="O270" s="4">
        <f t="shared" si="173"/>
        <v>0</v>
      </c>
      <c r="P270" s="4">
        <f t="shared" si="173"/>
        <v>0</v>
      </c>
      <c r="Q270" s="4">
        <f t="shared" si="173"/>
        <v>0</v>
      </c>
      <c r="R270" s="4">
        <f t="shared" si="173"/>
        <v>0</v>
      </c>
      <c r="S270" s="4">
        <f t="shared" si="173"/>
        <v>0</v>
      </c>
      <c r="T270" s="4">
        <f t="shared" si="173"/>
        <v>0</v>
      </c>
      <c r="U270" s="4">
        <f t="shared" si="173"/>
        <v>0</v>
      </c>
      <c r="V270" s="4">
        <f t="shared" si="173"/>
        <v>0</v>
      </c>
      <c r="W270" s="4">
        <f t="shared" si="173"/>
        <v>0</v>
      </c>
      <c r="X270" s="4">
        <f t="shared" si="173"/>
        <v>0</v>
      </c>
      <c r="Y270" s="4">
        <f t="shared" si="173"/>
        <v>0</v>
      </c>
      <c r="Z270" s="4">
        <f t="shared" si="173"/>
        <v>0</v>
      </c>
    </row>
    <row r="271" spans="2:26">
      <c r="B271" s="1">
        <f t="shared" si="154"/>
        <v>38</v>
      </c>
      <c r="C271" s="1"/>
      <c r="D271" s="4">
        <f t="shared" ref="D271:Z271" si="174">ROUND((D37+D$16)*2,2)</f>
        <v>0</v>
      </c>
      <c r="E271" s="4">
        <f t="shared" si="174"/>
        <v>0</v>
      </c>
      <c r="F271" s="4">
        <f t="shared" si="174"/>
        <v>0</v>
      </c>
      <c r="G271" s="4">
        <f t="shared" si="174"/>
        <v>0</v>
      </c>
      <c r="H271" s="4">
        <f t="shared" si="174"/>
        <v>0</v>
      </c>
      <c r="I271" s="4">
        <f t="shared" si="174"/>
        <v>0</v>
      </c>
      <c r="J271" s="4">
        <f t="shared" si="174"/>
        <v>0</v>
      </c>
      <c r="K271" s="4">
        <f t="shared" si="174"/>
        <v>0</v>
      </c>
      <c r="L271" s="4">
        <f t="shared" si="174"/>
        <v>0</v>
      </c>
      <c r="M271" s="4">
        <f t="shared" si="174"/>
        <v>0</v>
      </c>
      <c r="N271" s="4">
        <f t="shared" si="174"/>
        <v>0</v>
      </c>
      <c r="O271" s="4">
        <f t="shared" si="174"/>
        <v>0</v>
      </c>
      <c r="P271" s="4">
        <f t="shared" si="174"/>
        <v>0</v>
      </c>
      <c r="Q271" s="4">
        <f t="shared" si="174"/>
        <v>0</v>
      </c>
      <c r="R271" s="4">
        <f t="shared" si="174"/>
        <v>0</v>
      </c>
      <c r="S271" s="4">
        <f t="shared" si="174"/>
        <v>0</v>
      </c>
      <c r="T271" s="4">
        <f t="shared" si="174"/>
        <v>0</v>
      </c>
      <c r="U271" s="4">
        <f t="shared" si="174"/>
        <v>0</v>
      </c>
      <c r="V271" s="4">
        <f t="shared" si="174"/>
        <v>0</v>
      </c>
      <c r="W271" s="4">
        <f t="shared" si="174"/>
        <v>0</v>
      </c>
      <c r="X271" s="4">
        <f t="shared" si="174"/>
        <v>0</v>
      </c>
      <c r="Y271" s="4">
        <f t="shared" si="174"/>
        <v>0</v>
      </c>
      <c r="Z271" s="4">
        <f t="shared" si="174"/>
        <v>0</v>
      </c>
    </row>
    <row r="272" spans="2:26">
      <c r="B272" s="1">
        <f t="shared" si="154"/>
        <v>39</v>
      </c>
      <c r="C272" s="1"/>
      <c r="D272" s="4">
        <f t="shared" ref="D272:Z272" si="175">ROUND((D38+D$16)*2,2)</f>
        <v>0</v>
      </c>
      <c r="E272" s="4">
        <f t="shared" si="175"/>
        <v>0</v>
      </c>
      <c r="F272" s="4">
        <f t="shared" si="175"/>
        <v>0</v>
      </c>
      <c r="G272" s="4">
        <f t="shared" si="175"/>
        <v>0</v>
      </c>
      <c r="H272" s="4">
        <f t="shared" si="175"/>
        <v>0</v>
      </c>
      <c r="I272" s="4">
        <f t="shared" si="175"/>
        <v>0</v>
      </c>
      <c r="J272" s="4">
        <f t="shared" si="175"/>
        <v>0</v>
      </c>
      <c r="K272" s="4">
        <f t="shared" si="175"/>
        <v>0</v>
      </c>
      <c r="L272" s="4">
        <f t="shared" si="175"/>
        <v>0</v>
      </c>
      <c r="M272" s="4">
        <f t="shared" si="175"/>
        <v>0</v>
      </c>
      <c r="N272" s="4">
        <f t="shared" si="175"/>
        <v>0</v>
      </c>
      <c r="O272" s="4">
        <f t="shared" si="175"/>
        <v>0</v>
      </c>
      <c r="P272" s="4">
        <f t="shared" si="175"/>
        <v>0</v>
      </c>
      <c r="Q272" s="4">
        <f t="shared" si="175"/>
        <v>0</v>
      </c>
      <c r="R272" s="4">
        <f t="shared" si="175"/>
        <v>0</v>
      </c>
      <c r="S272" s="4">
        <f t="shared" si="175"/>
        <v>0</v>
      </c>
      <c r="T272" s="4">
        <f t="shared" si="175"/>
        <v>0</v>
      </c>
      <c r="U272" s="4">
        <f t="shared" si="175"/>
        <v>0</v>
      </c>
      <c r="V272" s="4">
        <f t="shared" si="175"/>
        <v>0</v>
      </c>
      <c r="W272" s="4">
        <f t="shared" si="175"/>
        <v>0</v>
      </c>
      <c r="X272" s="4">
        <f t="shared" si="175"/>
        <v>0</v>
      </c>
      <c r="Y272" s="4">
        <f t="shared" si="175"/>
        <v>0</v>
      </c>
      <c r="Z272" s="4">
        <f t="shared" si="175"/>
        <v>0</v>
      </c>
    </row>
    <row r="273" spans="2:26">
      <c r="B273" s="1">
        <f t="shared" si="154"/>
        <v>40</v>
      </c>
      <c r="C273" s="1"/>
      <c r="D273" s="4">
        <f t="shared" ref="D273:Z273" si="176">ROUND((D39+D$16)*2,2)</f>
        <v>0</v>
      </c>
      <c r="E273" s="4">
        <f t="shared" si="176"/>
        <v>0</v>
      </c>
      <c r="F273" s="4">
        <f t="shared" si="176"/>
        <v>0</v>
      </c>
      <c r="G273" s="4">
        <f t="shared" si="176"/>
        <v>0</v>
      </c>
      <c r="H273" s="4">
        <f t="shared" si="176"/>
        <v>0</v>
      </c>
      <c r="I273" s="4">
        <f t="shared" si="176"/>
        <v>0</v>
      </c>
      <c r="J273" s="4">
        <f t="shared" si="176"/>
        <v>0</v>
      </c>
      <c r="K273" s="4">
        <f t="shared" si="176"/>
        <v>0</v>
      </c>
      <c r="L273" s="4">
        <f t="shared" si="176"/>
        <v>0</v>
      </c>
      <c r="M273" s="4">
        <f t="shared" si="176"/>
        <v>0</v>
      </c>
      <c r="N273" s="4">
        <f t="shared" si="176"/>
        <v>0</v>
      </c>
      <c r="O273" s="4">
        <f t="shared" si="176"/>
        <v>0</v>
      </c>
      <c r="P273" s="4">
        <f t="shared" si="176"/>
        <v>0</v>
      </c>
      <c r="Q273" s="4">
        <f t="shared" si="176"/>
        <v>0</v>
      </c>
      <c r="R273" s="4">
        <f t="shared" si="176"/>
        <v>0</v>
      </c>
      <c r="S273" s="4">
        <f t="shared" si="176"/>
        <v>0</v>
      </c>
      <c r="T273" s="4">
        <f t="shared" si="176"/>
        <v>0</v>
      </c>
      <c r="U273" s="4">
        <f t="shared" si="176"/>
        <v>0</v>
      </c>
      <c r="V273" s="4">
        <f t="shared" si="176"/>
        <v>0</v>
      </c>
      <c r="W273" s="4">
        <f t="shared" si="176"/>
        <v>0</v>
      </c>
      <c r="X273" s="4">
        <f t="shared" si="176"/>
        <v>0</v>
      </c>
      <c r="Y273" s="4">
        <f t="shared" si="176"/>
        <v>0</v>
      </c>
      <c r="Z273" s="4">
        <f t="shared" si="176"/>
        <v>0</v>
      </c>
    </row>
    <row r="274" spans="2:26">
      <c r="B274" s="1">
        <f t="shared" si="154"/>
        <v>41</v>
      </c>
      <c r="C274" s="1"/>
      <c r="D274" s="4">
        <f t="shared" ref="D274:Z274" si="177">ROUND((D40+D$16)*2,2)</f>
        <v>0</v>
      </c>
      <c r="E274" s="4">
        <f t="shared" si="177"/>
        <v>0</v>
      </c>
      <c r="F274" s="4">
        <f t="shared" si="177"/>
        <v>0</v>
      </c>
      <c r="G274" s="4">
        <f t="shared" si="177"/>
        <v>0</v>
      </c>
      <c r="H274" s="4">
        <f t="shared" si="177"/>
        <v>0</v>
      </c>
      <c r="I274" s="4">
        <f t="shared" si="177"/>
        <v>0</v>
      </c>
      <c r="J274" s="4">
        <f t="shared" si="177"/>
        <v>0</v>
      </c>
      <c r="K274" s="4">
        <f t="shared" si="177"/>
        <v>0</v>
      </c>
      <c r="L274" s="4">
        <f t="shared" si="177"/>
        <v>0</v>
      </c>
      <c r="M274" s="4">
        <f t="shared" si="177"/>
        <v>0</v>
      </c>
      <c r="N274" s="4">
        <f t="shared" si="177"/>
        <v>0</v>
      </c>
      <c r="O274" s="4">
        <f t="shared" si="177"/>
        <v>0</v>
      </c>
      <c r="P274" s="4">
        <f t="shared" si="177"/>
        <v>0</v>
      </c>
      <c r="Q274" s="4">
        <f t="shared" si="177"/>
        <v>0</v>
      </c>
      <c r="R274" s="4">
        <f t="shared" si="177"/>
        <v>0</v>
      </c>
      <c r="S274" s="4">
        <f t="shared" si="177"/>
        <v>0</v>
      </c>
      <c r="T274" s="4">
        <f t="shared" si="177"/>
        <v>0</v>
      </c>
      <c r="U274" s="4">
        <f t="shared" si="177"/>
        <v>0</v>
      </c>
      <c r="V274" s="4">
        <f t="shared" si="177"/>
        <v>0</v>
      </c>
      <c r="W274" s="4">
        <f t="shared" si="177"/>
        <v>0</v>
      </c>
      <c r="X274" s="4">
        <f t="shared" si="177"/>
        <v>0</v>
      </c>
      <c r="Y274" s="4">
        <f t="shared" si="177"/>
        <v>0</v>
      </c>
      <c r="Z274" s="4">
        <f t="shared" si="177"/>
        <v>0</v>
      </c>
    </row>
    <row r="275" spans="2:26">
      <c r="B275" s="1">
        <f t="shared" si="154"/>
        <v>42</v>
      </c>
      <c r="C275" s="1"/>
      <c r="D275" s="4">
        <f t="shared" ref="D275:Z275" si="178">ROUND((D41+D$16)*2,2)</f>
        <v>0</v>
      </c>
      <c r="E275" s="4">
        <f t="shared" si="178"/>
        <v>0</v>
      </c>
      <c r="F275" s="4">
        <f t="shared" si="178"/>
        <v>0</v>
      </c>
      <c r="G275" s="4">
        <f t="shared" si="178"/>
        <v>0</v>
      </c>
      <c r="H275" s="4">
        <f t="shared" si="178"/>
        <v>0</v>
      </c>
      <c r="I275" s="4">
        <f t="shared" si="178"/>
        <v>0</v>
      </c>
      <c r="J275" s="4">
        <f t="shared" si="178"/>
        <v>0</v>
      </c>
      <c r="K275" s="4">
        <f t="shared" si="178"/>
        <v>0</v>
      </c>
      <c r="L275" s="4">
        <f t="shared" si="178"/>
        <v>0</v>
      </c>
      <c r="M275" s="4">
        <f t="shared" si="178"/>
        <v>0</v>
      </c>
      <c r="N275" s="4">
        <f t="shared" si="178"/>
        <v>0</v>
      </c>
      <c r="O275" s="4">
        <f t="shared" si="178"/>
        <v>0</v>
      </c>
      <c r="P275" s="4">
        <f t="shared" si="178"/>
        <v>0</v>
      </c>
      <c r="Q275" s="4">
        <f t="shared" si="178"/>
        <v>0</v>
      </c>
      <c r="R275" s="4">
        <f t="shared" si="178"/>
        <v>0</v>
      </c>
      <c r="S275" s="4">
        <f t="shared" si="178"/>
        <v>0</v>
      </c>
      <c r="T275" s="4">
        <f t="shared" si="178"/>
        <v>0</v>
      </c>
      <c r="U275" s="4">
        <f t="shared" si="178"/>
        <v>0</v>
      </c>
      <c r="V275" s="4">
        <f t="shared" si="178"/>
        <v>0</v>
      </c>
      <c r="W275" s="4">
        <f t="shared" si="178"/>
        <v>0</v>
      </c>
      <c r="X275" s="4">
        <f t="shared" si="178"/>
        <v>0</v>
      </c>
      <c r="Y275" s="4">
        <f t="shared" si="178"/>
        <v>0</v>
      </c>
      <c r="Z275" s="4">
        <f t="shared" si="178"/>
        <v>0</v>
      </c>
    </row>
    <row r="276" spans="2:26">
      <c r="B276" s="1">
        <f t="shared" si="154"/>
        <v>43</v>
      </c>
      <c r="C276" s="1"/>
      <c r="D276" s="4">
        <f t="shared" ref="D276:Z276" si="179">ROUND((D42+D$16)*2,2)</f>
        <v>0</v>
      </c>
      <c r="E276" s="4">
        <f t="shared" si="179"/>
        <v>0</v>
      </c>
      <c r="F276" s="4">
        <f t="shared" si="179"/>
        <v>0</v>
      </c>
      <c r="G276" s="4">
        <f t="shared" si="179"/>
        <v>0</v>
      </c>
      <c r="H276" s="4">
        <f t="shared" si="179"/>
        <v>0</v>
      </c>
      <c r="I276" s="4">
        <f t="shared" si="179"/>
        <v>0</v>
      </c>
      <c r="J276" s="4">
        <f t="shared" si="179"/>
        <v>0</v>
      </c>
      <c r="K276" s="4">
        <f t="shared" si="179"/>
        <v>0</v>
      </c>
      <c r="L276" s="4">
        <f t="shared" si="179"/>
        <v>0</v>
      </c>
      <c r="M276" s="4">
        <f t="shared" si="179"/>
        <v>0</v>
      </c>
      <c r="N276" s="4">
        <f t="shared" si="179"/>
        <v>0</v>
      </c>
      <c r="O276" s="4">
        <f t="shared" si="179"/>
        <v>0</v>
      </c>
      <c r="P276" s="4">
        <f t="shared" si="179"/>
        <v>0</v>
      </c>
      <c r="Q276" s="4">
        <f t="shared" si="179"/>
        <v>0</v>
      </c>
      <c r="R276" s="4">
        <f t="shared" si="179"/>
        <v>0</v>
      </c>
      <c r="S276" s="4">
        <f t="shared" si="179"/>
        <v>0</v>
      </c>
      <c r="T276" s="4">
        <f t="shared" si="179"/>
        <v>0</v>
      </c>
      <c r="U276" s="4">
        <f t="shared" si="179"/>
        <v>0</v>
      </c>
      <c r="V276" s="4">
        <f t="shared" si="179"/>
        <v>0</v>
      </c>
      <c r="W276" s="4">
        <f t="shared" si="179"/>
        <v>0</v>
      </c>
      <c r="X276" s="4">
        <f t="shared" si="179"/>
        <v>0</v>
      </c>
      <c r="Y276" s="4">
        <f t="shared" si="179"/>
        <v>0</v>
      </c>
      <c r="Z276" s="4">
        <f t="shared" si="179"/>
        <v>0</v>
      </c>
    </row>
    <row r="277" spans="2:26">
      <c r="B277" s="1">
        <f t="shared" si="154"/>
        <v>44</v>
      </c>
      <c r="C277" s="1"/>
      <c r="D277" s="4">
        <f t="shared" ref="D277:Z277" si="180">ROUND((D43+D$16)*2,2)</f>
        <v>0</v>
      </c>
      <c r="E277" s="4">
        <f t="shared" si="180"/>
        <v>0</v>
      </c>
      <c r="F277" s="4">
        <f t="shared" si="180"/>
        <v>0</v>
      </c>
      <c r="G277" s="4">
        <f t="shared" si="180"/>
        <v>0</v>
      </c>
      <c r="H277" s="4">
        <f t="shared" si="180"/>
        <v>0</v>
      </c>
      <c r="I277" s="4">
        <f t="shared" si="180"/>
        <v>0</v>
      </c>
      <c r="J277" s="4">
        <f t="shared" si="180"/>
        <v>0</v>
      </c>
      <c r="K277" s="4">
        <f t="shared" si="180"/>
        <v>0</v>
      </c>
      <c r="L277" s="4">
        <f t="shared" si="180"/>
        <v>0</v>
      </c>
      <c r="M277" s="4">
        <f t="shared" si="180"/>
        <v>0</v>
      </c>
      <c r="N277" s="4">
        <f t="shared" si="180"/>
        <v>0</v>
      </c>
      <c r="O277" s="4">
        <f t="shared" si="180"/>
        <v>0</v>
      </c>
      <c r="P277" s="4">
        <f t="shared" si="180"/>
        <v>0</v>
      </c>
      <c r="Q277" s="4">
        <f t="shared" si="180"/>
        <v>0</v>
      </c>
      <c r="R277" s="4">
        <f t="shared" si="180"/>
        <v>0</v>
      </c>
      <c r="S277" s="4">
        <f t="shared" si="180"/>
        <v>0</v>
      </c>
      <c r="T277" s="4">
        <f t="shared" si="180"/>
        <v>0</v>
      </c>
      <c r="U277" s="4">
        <f t="shared" si="180"/>
        <v>0</v>
      </c>
      <c r="V277" s="4">
        <f t="shared" si="180"/>
        <v>0</v>
      </c>
      <c r="W277" s="4">
        <f t="shared" si="180"/>
        <v>0</v>
      </c>
      <c r="X277" s="4">
        <f t="shared" si="180"/>
        <v>0</v>
      </c>
      <c r="Y277" s="4">
        <f t="shared" si="180"/>
        <v>0</v>
      </c>
      <c r="Z277" s="4">
        <f t="shared" si="180"/>
        <v>0</v>
      </c>
    </row>
    <row r="278" spans="2:26">
      <c r="B278" s="1">
        <f t="shared" si="154"/>
        <v>45</v>
      </c>
      <c r="C278" s="1"/>
      <c r="D278" s="4">
        <f t="shared" ref="D278:Z278" si="181">ROUND((D44+D$16)*2,2)</f>
        <v>0</v>
      </c>
      <c r="E278" s="4">
        <f t="shared" si="181"/>
        <v>0</v>
      </c>
      <c r="F278" s="4">
        <f t="shared" si="181"/>
        <v>0</v>
      </c>
      <c r="G278" s="4">
        <f t="shared" si="181"/>
        <v>0</v>
      </c>
      <c r="H278" s="4">
        <f t="shared" si="181"/>
        <v>0</v>
      </c>
      <c r="I278" s="4">
        <f t="shared" si="181"/>
        <v>0</v>
      </c>
      <c r="J278" s="4">
        <f t="shared" si="181"/>
        <v>0</v>
      </c>
      <c r="K278" s="4">
        <f t="shared" si="181"/>
        <v>0</v>
      </c>
      <c r="L278" s="4">
        <f t="shared" si="181"/>
        <v>0</v>
      </c>
      <c r="M278" s="4">
        <f t="shared" si="181"/>
        <v>0</v>
      </c>
      <c r="N278" s="4">
        <f t="shared" si="181"/>
        <v>0</v>
      </c>
      <c r="O278" s="4">
        <f t="shared" si="181"/>
        <v>0</v>
      </c>
      <c r="P278" s="4">
        <f t="shared" si="181"/>
        <v>0</v>
      </c>
      <c r="Q278" s="4">
        <f t="shared" si="181"/>
        <v>0</v>
      </c>
      <c r="R278" s="4">
        <f t="shared" si="181"/>
        <v>0</v>
      </c>
      <c r="S278" s="4">
        <f t="shared" si="181"/>
        <v>0</v>
      </c>
      <c r="T278" s="4">
        <f t="shared" si="181"/>
        <v>0</v>
      </c>
      <c r="U278" s="4">
        <f t="shared" si="181"/>
        <v>0</v>
      </c>
      <c r="V278" s="4">
        <f t="shared" si="181"/>
        <v>0</v>
      </c>
      <c r="W278" s="4">
        <f t="shared" si="181"/>
        <v>0</v>
      </c>
      <c r="X278" s="4">
        <f t="shared" si="181"/>
        <v>0</v>
      </c>
      <c r="Y278" s="4">
        <f t="shared" si="181"/>
        <v>0</v>
      </c>
      <c r="Z278" s="4">
        <f t="shared" si="181"/>
        <v>0</v>
      </c>
    </row>
    <row r="279" spans="2:26">
      <c r="B279" s="1">
        <f t="shared" si="154"/>
        <v>46</v>
      </c>
      <c r="C279" s="1"/>
      <c r="D279" s="4">
        <f t="shared" ref="D279:Z279" si="182">ROUND((D45+D$16)*2,2)</f>
        <v>0</v>
      </c>
      <c r="E279" s="4">
        <f t="shared" si="182"/>
        <v>0</v>
      </c>
      <c r="F279" s="4">
        <f t="shared" si="182"/>
        <v>0</v>
      </c>
      <c r="G279" s="4">
        <f t="shared" si="182"/>
        <v>0</v>
      </c>
      <c r="H279" s="4">
        <f t="shared" si="182"/>
        <v>0</v>
      </c>
      <c r="I279" s="4">
        <f t="shared" si="182"/>
        <v>0</v>
      </c>
      <c r="J279" s="4">
        <f t="shared" si="182"/>
        <v>0</v>
      </c>
      <c r="K279" s="4">
        <f t="shared" si="182"/>
        <v>0</v>
      </c>
      <c r="L279" s="4">
        <f t="shared" si="182"/>
        <v>0</v>
      </c>
      <c r="M279" s="4">
        <f t="shared" si="182"/>
        <v>0</v>
      </c>
      <c r="N279" s="4">
        <f t="shared" si="182"/>
        <v>0</v>
      </c>
      <c r="O279" s="4">
        <f t="shared" si="182"/>
        <v>0</v>
      </c>
      <c r="P279" s="4">
        <f t="shared" si="182"/>
        <v>0</v>
      </c>
      <c r="Q279" s="4">
        <f t="shared" si="182"/>
        <v>0</v>
      </c>
      <c r="R279" s="4">
        <f t="shared" si="182"/>
        <v>0</v>
      </c>
      <c r="S279" s="4">
        <f t="shared" si="182"/>
        <v>0</v>
      </c>
      <c r="T279" s="4">
        <f t="shared" si="182"/>
        <v>0</v>
      </c>
      <c r="U279" s="4">
        <f t="shared" si="182"/>
        <v>0</v>
      </c>
      <c r="V279" s="4">
        <f t="shared" si="182"/>
        <v>0</v>
      </c>
      <c r="W279" s="4">
        <f t="shared" si="182"/>
        <v>0</v>
      </c>
      <c r="X279" s="4">
        <f t="shared" si="182"/>
        <v>0</v>
      </c>
      <c r="Y279" s="4">
        <f t="shared" si="182"/>
        <v>0</v>
      </c>
      <c r="Z279" s="4">
        <f t="shared" si="182"/>
        <v>0</v>
      </c>
    </row>
    <row r="280" spans="2:26">
      <c r="B280" s="1">
        <f t="shared" si="154"/>
        <v>47</v>
      </c>
      <c r="C280" s="1"/>
      <c r="D280" s="4">
        <f t="shared" ref="D280:Z280" si="183">ROUND((D46+D$16)*2,2)</f>
        <v>0</v>
      </c>
      <c r="E280" s="4">
        <f t="shared" si="183"/>
        <v>0</v>
      </c>
      <c r="F280" s="4">
        <f t="shared" si="183"/>
        <v>0</v>
      </c>
      <c r="G280" s="4">
        <f t="shared" si="183"/>
        <v>0</v>
      </c>
      <c r="H280" s="4">
        <f t="shared" si="183"/>
        <v>0</v>
      </c>
      <c r="I280" s="4">
        <f t="shared" si="183"/>
        <v>0</v>
      </c>
      <c r="J280" s="4">
        <f t="shared" si="183"/>
        <v>0</v>
      </c>
      <c r="K280" s="4">
        <f t="shared" si="183"/>
        <v>0</v>
      </c>
      <c r="L280" s="4">
        <f t="shared" si="183"/>
        <v>0</v>
      </c>
      <c r="M280" s="4">
        <f t="shared" si="183"/>
        <v>0</v>
      </c>
      <c r="N280" s="4">
        <f t="shared" si="183"/>
        <v>0</v>
      </c>
      <c r="O280" s="4">
        <f t="shared" si="183"/>
        <v>0</v>
      </c>
      <c r="P280" s="4">
        <f t="shared" si="183"/>
        <v>0</v>
      </c>
      <c r="Q280" s="4">
        <f t="shared" si="183"/>
        <v>0</v>
      </c>
      <c r="R280" s="4">
        <f t="shared" si="183"/>
        <v>0</v>
      </c>
      <c r="S280" s="4">
        <f t="shared" si="183"/>
        <v>0</v>
      </c>
      <c r="T280" s="4">
        <f t="shared" si="183"/>
        <v>0</v>
      </c>
      <c r="U280" s="4">
        <f t="shared" si="183"/>
        <v>0</v>
      </c>
      <c r="V280" s="4">
        <f t="shared" si="183"/>
        <v>0</v>
      </c>
      <c r="W280" s="4">
        <f t="shared" si="183"/>
        <v>0</v>
      </c>
      <c r="X280" s="4">
        <f t="shared" si="183"/>
        <v>0</v>
      </c>
      <c r="Y280" s="4">
        <f t="shared" si="183"/>
        <v>0</v>
      </c>
      <c r="Z280" s="4">
        <f t="shared" si="183"/>
        <v>0</v>
      </c>
    </row>
    <row r="281" spans="2:26">
      <c r="B281" s="1">
        <f t="shared" si="154"/>
        <v>48</v>
      </c>
      <c r="C281" s="1"/>
      <c r="D281" s="4">
        <f t="shared" ref="D281:Z281" si="184">ROUND((D47+D$16)*2,2)</f>
        <v>0</v>
      </c>
      <c r="E281" s="4">
        <f t="shared" si="184"/>
        <v>0</v>
      </c>
      <c r="F281" s="4">
        <f t="shared" si="184"/>
        <v>0</v>
      </c>
      <c r="G281" s="4">
        <f t="shared" si="184"/>
        <v>0</v>
      </c>
      <c r="H281" s="4">
        <f t="shared" si="184"/>
        <v>0</v>
      </c>
      <c r="I281" s="4">
        <f t="shared" si="184"/>
        <v>0</v>
      </c>
      <c r="J281" s="4">
        <f t="shared" si="184"/>
        <v>0</v>
      </c>
      <c r="K281" s="4">
        <f t="shared" si="184"/>
        <v>0</v>
      </c>
      <c r="L281" s="4">
        <f t="shared" si="184"/>
        <v>0</v>
      </c>
      <c r="M281" s="4">
        <f t="shared" si="184"/>
        <v>0</v>
      </c>
      <c r="N281" s="4">
        <f t="shared" si="184"/>
        <v>0</v>
      </c>
      <c r="O281" s="4">
        <f t="shared" si="184"/>
        <v>0</v>
      </c>
      <c r="P281" s="4">
        <f t="shared" si="184"/>
        <v>0</v>
      </c>
      <c r="Q281" s="4">
        <f t="shared" si="184"/>
        <v>0</v>
      </c>
      <c r="R281" s="4">
        <f t="shared" si="184"/>
        <v>0</v>
      </c>
      <c r="S281" s="4">
        <f t="shared" si="184"/>
        <v>0</v>
      </c>
      <c r="T281" s="4">
        <f t="shared" si="184"/>
        <v>0</v>
      </c>
      <c r="U281" s="4">
        <f t="shared" si="184"/>
        <v>0</v>
      </c>
      <c r="V281" s="4">
        <f t="shared" si="184"/>
        <v>0</v>
      </c>
      <c r="W281" s="4">
        <f t="shared" si="184"/>
        <v>0</v>
      </c>
      <c r="X281" s="4">
        <f t="shared" si="184"/>
        <v>0</v>
      </c>
      <c r="Y281" s="4">
        <f t="shared" si="184"/>
        <v>0</v>
      </c>
      <c r="Z281" s="4">
        <f t="shared" si="184"/>
        <v>0</v>
      </c>
    </row>
    <row r="282" spans="2:26">
      <c r="B282" s="1">
        <f t="shared" si="154"/>
        <v>49</v>
      </c>
      <c r="C282" s="1"/>
      <c r="D282" s="4">
        <f t="shared" ref="D282:Z282" si="185">ROUND((D48+D$16)*2,2)</f>
        <v>0</v>
      </c>
      <c r="E282" s="4">
        <f t="shared" si="185"/>
        <v>0</v>
      </c>
      <c r="F282" s="4">
        <f t="shared" si="185"/>
        <v>0</v>
      </c>
      <c r="G282" s="4">
        <f t="shared" si="185"/>
        <v>0</v>
      </c>
      <c r="H282" s="4">
        <f t="shared" si="185"/>
        <v>0</v>
      </c>
      <c r="I282" s="4">
        <f t="shared" si="185"/>
        <v>0</v>
      </c>
      <c r="J282" s="4">
        <f t="shared" si="185"/>
        <v>0</v>
      </c>
      <c r="K282" s="4">
        <f t="shared" si="185"/>
        <v>0</v>
      </c>
      <c r="L282" s="4">
        <f t="shared" si="185"/>
        <v>0</v>
      </c>
      <c r="M282" s="4">
        <f t="shared" si="185"/>
        <v>0</v>
      </c>
      <c r="N282" s="4">
        <f t="shared" si="185"/>
        <v>0</v>
      </c>
      <c r="O282" s="4">
        <f t="shared" si="185"/>
        <v>0</v>
      </c>
      <c r="P282" s="4">
        <f t="shared" si="185"/>
        <v>0</v>
      </c>
      <c r="Q282" s="4">
        <f t="shared" si="185"/>
        <v>0</v>
      </c>
      <c r="R282" s="4">
        <f t="shared" si="185"/>
        <v>0</v>
      </c>
      <c r="S282" s="4">
        <f t="shared" si="185"/>
        <v>0</v>
      </c>
      <c r="T282" s="4">
        <f t="shared" si="185"/>
        <v>0</v>
      </c>
      <c r="U282" s="4">
        <f t="shared" si="185"/>
        <v>0</v>
      </c>
      <c r="V282" s="4">
        <f t="shared" si="185"/>
        <v>0</v>
      </c>
      <c r="W282" s="4">
        <f t="shared" si="185"/>
        <v>0</v>
      </c>
      <c r="X282" s="4">
        <f t="shared" si="185"/>
        <v>0</v>
      </c>
      <c r="Y282" s="4">
        <f t="shared" si="185"/>
        <v>0</v>
      </c>
      <c r="Z282" s="4">
        <f t="shared" si="185"/>
        <v>0</v>
      </c>
    </row>
    <row r="283" spans="2:26">
      <c r="B283" s="1">
        <f t="shared" si="154"/>
        <v>50</v>
      </c>
      <c r="C283" s="1"/>
      <c r="D283" s="4">
        <f t="shared" ref="D283:Z283" si="186">ROUND((D49+D$16)*2,2)</f>
        <v>0</v>
      </c>
      <c r="E283" s="4">
        <f t="shared" si="186"/>
        <v>0</v>
      </c>
      <c r="F283" s="4">
        <f t="shared" si="186"/>
        <v>0</v>
      </c>
      <c r="G283" s="4">
        <f t="shared" si="186"/>
        <v>0</v>
      </c>
      <c r="H283" s="4">
        <f t="shared" si="186"/>
        <v>0</v>
      </c>
      <c r="I283" s="4">
        <f t="shared" si="186"/>
        <v>0</v>
      </c>
      <c r="J283" s="4">
        <f t="shared" si="186"/>
        <v>0</v>
      </c>
      <c r="K283" s="4">
        <f t="shared" si="186"/>
        <v>0</v>
      </c>
      <c r="L283" s="4">
        <f t="shared" si="186"/>
        <v>0</v>
      </c>
      <c r="M283" s="4">
        <f t="shared" si="186"/>
        <v>0</v>
      </c>
      <c r="N283" s="4">
        <f t="shared" si="186"/>
        <v>0</v>
      </c>
      <c r="O283" s="4">
        <f t="shared" si="186"/>
        <v>0</v>
      </c>
      <c r="P283" s="4">
        <f t="shared" si="186"/>
        <v>0</v>
      </c>
      <c r="Q283" s="4">
        <f t="shared" si="186"/>
        <v>0</v>
      </c>
      <c r="R283" s="4">
        <f t="shared" si="186"/>
        <v>0</v>
      </c>
      <c r="S283" s="4">
        <f t="shared" si="186"/>
        <v>0</v>
      </c>
      <c r="T283" s="4">
        <f t="shared" si="186"/>
        <v>0</v>
      </c>
      <c r="U283" s="4">
        <f t="shared" si="186"/>
        <v>0</v>
      </c>
      <c r="V283" s="4">
        <f t="shared" si="186"/>
        <v>0</v>
      </c>
      <c r="W283" s="4">
        <f t="shared" si="186"/>
        <v>0</v>
      </c>
      <c r="X283" s="4">
        <f t="shared" si="186"/>
        <v>0</v>
      </c>
      <c r="Y283" s="4">
        <f t="shared" si="186"/>
        <v>0</v>
      </c>
      <c r="Z283" s="4">
        <f t="shared" si="186"/>
        <v>0</v>
      </c>
    </row>
    <row r="284" spans="2:26">
      <c r="B284" s="1">
        <f t="shared" ref="B284:B315" si="187">B283+1</f>
        <v>51</v>
      </c>
      <c r="C284" s="1"/>
      <c r="D284" s="4">
        <f t="shared" ref="D284:Z284" si="188">ROUND((D50+D$16)*2,2)</f>
        <v>0</v>
      </c>
      <c r="E284" s="4">
        <f t="shared" si="188"/>
        <v>0</v>
      </c>
      <c r="F284" s="4">
        <f t="shared" si="188"/>
        <v>0</v>
      </c>
      <c r="G284" s="4">
        <f t="shared" si="188"/>
        <v>0</v>
      </c>
      <c r="H284" s="4">
        <f t="shared" si="188"/>
        <v>0</v>
      </c>
      <c r="I284" s="4">
        <f t="shared" si="188"/>
        <v>0</v>
      </c>
      <c r="J284" s="4">
        <f t="shared" si="188"/>
        <v>0</v>
      </c>
      <c r="K284" s="4">
        <f t="shared" si="188"/>
        <v>0</v>
      </c>
      <c r="L284" s="4">
        <f t="shared" si="188"/>
        <v>0</v>
      </c>
      <c r="M284" s="4">
        <f t="shared" si="188"/>
        <v>0</v>
      </c>
      <c r="N284" s="4">
        <f t="shared" si="188"/>
        <v>0</v>
      </c>
      <c r="O284" s="4">
        <f t="shared" si="188"/>
        <v>0</v>
      </c>
      <c r="P284" s="4">
        <f t="shared" si="188"/>
        <v>0</v>
      </c>
      <c r="Q284" s="4">
        <f t="shared" si="188"/>
        <v>0</v>
      </c>
      <c r="R284" s="4">
        <f t="shared" si="188"/>
        <v>0</v>
      </c>
      <c r="S284" s="4">
        <f t="shared" si="188"/>
        <v>0</v>
      </c>
      <c r="T284" s="4">
        <f t="shared" si="188"/>
        <v>0</v>
      </c>
      <c r="U284" s="4">
        <f t="shared" si="188"/>
        <v>0</v>
      </c>
      <c r="V284" s="4">
        <f t="shared" si="188"/>
        <v>0</v>
      </c>
      <c r="W284" s="4">
        <f t="shared" si="188"/>
        <v>0</v>
      </c>
      <c r="X284" s="4">
        <f t="shared" si="188"/>
        <v>0</v>
      </c>
      <c r="Y284" s="4">
        <f t="shared" si="188"/>
        <v>0</v>
      </c>
      <c r="Z284" s="4">
        <f t="shared" si="188"/>
        <v>0</v>
      </c>
    </row>
    <row r="285" spans="2:26">
      <c r="B285" s="1">
        <f t="shared" si="187"/>
        <v>52</v>
      </c>
      <c r="C285" s="1"/>
      <c r="D285" s="4">
        <f t="shared" ref="D285:Z285" si="189">ROUND((D51+D$16)*2,2)</f>
        <v>0</v>
      </c>
      <c r="E285" s="4">
        <f t="shared" si="189"/>
        <v>0</v>
      </c>
      <c r="F285" s="4">
        <f t="shared" si="189"/>
        <v>0</v>
      </c>
      <c r="G285" s="4">
        <f t="shared" si="189"/>
        <v>0</v>
      </c>
      <c r="H285" s="4">
        <f t="shared" si="189"/>
        <v>0</v>
      </c>
      <c r="I285" s="4">
        <f t="shared" si="189"/>
        <v>0</v>
      </c>
      <c r="J285" s="4">
        <f t="shared" si="189"/>
        <v>0</v>
      </c>
      <c r="K285" s="4">
        <f t="shared" si="189"/>
        <v>0</v>
      </c>
      <c r="L285" s="4">
        <f t="shared" si="189"/>
        <v>0</v>
      </c>
      <c r="M285" s="4">
        <f t="shared" si="189"/>
        <v>0</v>
      </c>
      <c r="N285" s="4">
        <f t="shared" si="189"/>
        <v>0</v>
      </c>
      <c r="O285" s="4">
        <f t="shared" si="189"/>
        <v>0</v>
      </c>
      <c r="P285" s="4">
        <f t="shared" si="189"/>
        <v>0</v>
      </c>
      <c r="Q285" s="4">
        <f t="shared" si="189"/>
        <v>0</v>
      </c>
      <c r="R285" s="4">
        <f t="shared" si="189"/>
        <v>0</v>
      </c>
      <c r="S285" s="4">
        <f t="shared" si="189"/>
        <v>0</v>
      </c>
      <c r="T285" s="4">
        <f t="shared" si="189"/>
        <v>0</v>
      </c>
      <c r="U285" s="4">
        <f t="shared" si="189"/>
        <v>0</v>
      </c>
      <c r="V285" s="4">
        <f t="shared" si="189"/>
        <v>0</v>
      </c>
      <c r="W285" s="4">
        <f t="shared" si="189"/>
        <v>0</v>
      </c>
      <c r="X285" s="4">
        <f t="shared" si="189"/>
        <v>0</v>
      </c>
      <c r="Y285" s="4">
        <f t="shared" si="189"/>
        <v>0</v>
      </c>
      <c r="Z285" s="4">
        <f t="shared" si="189"/>
        <v>0</v>
      </c>
    </row>
    <row r="286" spans="2:26">
      <c r="B286" s="1">
        <f t="shared" si="187"/>
        <v>53</v>
      </c>
      <c r="C286" s="1"/>
      <c r="D286" s="4">
        <f t="shared" ref="D286:Z286" si="190">ROUND((D52+D$16)*2,2)</f>
        <v>0</v>
      </c>
      <c r="E286" s="4">
        <f t="shared" si="190"/>
        <v>0</v>
      </c>
      <c r="F286" s="4">
        <f t="shared" si="190"/>
        <v>0</v>
      </c>
      <c r="G286" s="4">
        <f t="shared" si="190"/>
        <v>0</v>
      </c>
      <c r="H286" s="4">
        <f t="shared" si="190"/>
        <v>0</v>
      </c>
      <c r="I286" s="4">
        <f t="shared" si="190"/>
        <v>0</v>
      </c>
      <c r="J286" s="4">
        <f t="shared" si="190"/>
        <v>0</v>
      </c>
      <c r="K286" s="4">
        <f t="shared" si="190"/>
        <v>0</v>
      </c>
      <c r="L286" s="4">
        <f t="shared" si="190"/>
        <v>0</v>
      </c>
      <c r="M286" s="4">
        <f t="shared" si="190"/>
        <v>0</v>
      </c>
      <c r="N286" s="4">
        <f t="shared" si="190"/>
        <v>0</v>
      </c>
      <c r="O286" s="4">
        <f t="shared" si="190"/>
        <v>0</v>
      </c>
      <c r="P286" s="4">
        <f t="shared" si="190"/>
        <v>0</v>
      </c>
      <c r="Q286" s="4">
        <f t="shared" si="190"/>
        <v>0</v>
      </c>
      <c r="R286" s="4">
        <f t="shared" si="190"/>
        <v>0</v>
      </c>
      <c r="S286" s="4">
        <f t="shared" si="190"/>
        <v>0</v>
      </c>
      <c r="T286" s="4">
        <f t="shared" si="190"/>
        <v>0</v>
      </c>
      <c r="U286" s="4">
        <f t="shared" si="190"/>
        <v>0</v>
      </c>
      <c r="V286" s="4">
        <f t="shared" si="190"/>
        <v>0</v>
      </c>
      <c r="W286" s="4">
        <f t="shared" si="190"/>
        <v>0</v>
      </c>
      <c r="X286" s="4">
        <f t="shared" si="190"/>
        <v>0</v>
      </c>
      <c r="Y286" s="4">
        <f t="shared" si="190"/>
        <v>0</v>
      </c>
      <c r="Z286" s="4">
        <f t="shared" si="190"/>
        <v>0</v>
      </c>
    </row>
    <row r="287" spans="2:26">
      <c r="B287" s="1">
        <f t="shared" si="187"/>
        <v>54</v>
      </c>
      <c r="C287" s="1"/>
      <c r="D287" s="4">
        <f t="shared" ref="D287:Z287" si="191">ROUND((D53+D$16)*2,2)</f>
        <v>0</v>
      </c>
      <c r="E287" s="4">
        <f t="shared" si="191"/>
        <v>0</v>
      </c>
      <c r="F287" s="4">
        <f t="shared" si="191"/>
        <v>0</v>
      </c>
      <c r="G287" s="4">
        <f t="shared" si="191"/>
        <v>0</v>
      </c>
      <c r="H287" s="4">
        <f t="shared" si="191"/>
        <v>0</v>
      </c>
      <c r="I287" s="4">
        <f t="shared" si="191"/>
        <v>0</v>
      </c>
      <c r="J287" s="4">
        <f t="shared" si="191"/>
        <v>0</v>
      </c>
      <c r="K287" s="4">
        <f t="shared" si="191"/>
        <v>0</v>
      </c>
      <c r="L287" s="4">
        <f t="shared" si="191"/>
        <v>0</v>
      </c>
      <c r="M287" s="4">
        <f t="shared" si="191"/>
        <v>0</v>
      </c>
      <c r="N287" s="4">
        <f t="shared" si="191"/>
        <v>0</v>
      </c>
      <c r="O287" s="4">
        <f t="shared" si="191"/>
        <v>0</v>
      </c>
      <c r="P287" s="4">
        <f t="shared" si="191"/>
        <v>0</v>
      </c>
      <c r="Q287" s="4">
        <f t="shared" si="191"/>
        <v>0</v>
      </c>
      <c r="R287" s="4">
        <f t="shared" si="191"/>
        <v>0</v>
      </c>
      <c r="S287" s="4">
        <f t="shared" si="191"/>
        <v>0</v>
      </c>
      <c r="T287" s="4">
        <f t="shared" si="191"/>
        <v>0</v>
      </c>
      <c r="U287" s="4">
        <f t="shared" si="191"/>
        <v>0</v>
      </c>
      <c r="V287" s="4">
        <f t="shared" si="191"/>
        <v>0</v>
      </c>
      <c r="W287" s="4">
        <f t="shared" si="191"/>
        <v>0</v>
      </c>
      <c r="X287" s="4">
        <f t="shared" si="191"/>
        <v>0</v>
      </c>
      <c r="Y287" s="4">
        <f t="shared" si="191"/>
        <v>0</v>
      </c>
      <c r="Z287" s="4">
        <f t="shared" si="191"/>
        <v>0</v>
      </c>
    </row>
    <row r="288" spans="2:26">
      <c r="B288" s="1">
        <f t="shared" si="187"/>
        <v>55</v>
      </c>
      <c r="C288" s="1"/>
      <c r="D288" s="4">
        <f t="shared" ref="D288:Z288" si="192">ROUND((D54+D$16)*2,2)</f>
        <v>0</v>
      </c>
      <c r="E288" s="4">
        <f t="shared" si="192"/>
        <v>0</v>
      </c>
      <c r="F288" s="4">
        <f t="shared" si="192"/>
        <v>0</v>
      </c>
      <c r="G288" s="4">
        <f t="shared" si="192"/>
        <v>0</v>
      </c>
      <c r="H288" s="4">
        <f t="shared" si="192"/>
        <v>0</v>
      </c>
      <c r="I288" s="4">
        <f t="shared" si="192"/>
        <v>0</v>
      </c>
      <c r="J288" s="4">
        <f t="shared" si="192"/>
        <v>0</v>
      </c>
      <c r="K288" s="4">
        <f t="shared" si="192"/>
        <v>0</v>
      </c>
      <c r="L288" s="4">
        <f t="shared" si="192"/>
        <v>0</v>
      </c>
      <c r="M288" s="4">
        <f t="shared" si="192"/>
        <v>0</v>
      </c>
      <c r="N288" s="4">
        <f t="shared" si="192"/>
        <v>0</v>
      </c>
      <c r="O288" s="4">
        <f t="shared" si="192"/>
        <v>0</v>
      </c>
      <c r="P288" s="4">
        <f t="shared" si="192"/>
        <v>0</v>
      </c>
      <c r="Q288" s="4">
        <f t="shared" si="192"/>
        <v>0</v>
      </c>
      <c r="R288" s="4">
        <f t="shared" si="192"/>
        <v>0</v>
      </c>
      <c r="S288" s="4">
        <f t="shared" si="192"/>
        <v>0</v>
      </c>
      <c r="T288" s="4">
        <f t="shared" si="192"/>
        <v>0</v>
      </c>
      <c r="U288" s="4">
        <f t="shared" si="192"/>
        <v>0</v>
      </c>
      <c r="V288" s="4">
        <f t="shared" si="192"/>
        <v>0</v>
      </c>
      <c r="W288" s="4">
        <f t="shared" si="192"/>
        <v>0</v>
      </c>
      <c r="X288" s="4">
        <f t="shared" si="192"/>
        <v>0</v>
      </c>
      <c r="Y288" s="4">
        <f t="shared" si="192"/>
        <v>0</v>
      </c>
      <c r="Z288" s="4">
        <f t="shared" si="192"/>
        <v>0</v>
      </c>
    </row>
    <row r="289" spans="2:26">
      <c r="B289" s="1">
        <f t="shared" si="187"/>
        <v>56</v>
      </c>
      <c r="C289" s="1"/>
      <c r="D289" s="4">
        <f t="shared" ref="D289:Z289" si="193">ROUND((D55+D$16)*2,2)</f>
        <v>0</v>
      </c>
      <c r="E289" s="4">
        <f t="shared" si="193"/>
        <v>0</v>
      </c>
      <c r="F289" s="4">
        <f t="shared" si="193"/>
        <v>0</v>
      </c>
      <c r="G289" s="4">
        <f t="shared" si="193"/>
        <v>0</v>
      </c>
      <c r="H289" s="4">
        <f t="shared" si="193"/>
        <v>0</v>
      </c>
      <c r="I289" s="4">
        <f t="shared" si="193"/>
        <v>0</v>
      </c>
      <c r="J289" s="4">
        <f t="shared" si="193"/>
        <v>0</v>
      </c>
      <c r="K289" s="4">
        <f t="shared" si="193"/>
        <v>0</v>
      </c>
      <c r="L289" s="4">
        <f t="shared" si="193"/>
        <v>0</v>
      </c>
      <c r="M289" s="4">
        <f t="shared" si="193"/>
        <v>0</v>
      </c>
      <c r="N289" s="4">
        <f t="shared" si="193"/>
        <v>0</v>
      </c>
      <c r="O289" s="4">
        <f t="shared" si="193"/>
        <v>0</v>
      </c>
      <c r="P289" s="4">
        <f t="shared" si="193"/>
        <v>0</v>
      </c>
      <c r="Q289" s="4">
        <f t="shared" si="193"/>
        <v>0</v>
      </c>
      <c r="R289" s="4">
        <f t="shared" si="193"/>
        <v>0</v>
      </c>
      <c r="S289" s="4">
        <f t="shared" si="193"/>
        <v>0</v>
      </c>
      <c r="T289" s="4">
        <f t="shared" si="193"/>
        <v>0</v>
      </c>
      <c r="U289" s="4">
        <f t="shared" si="193"/>
        <v>0</v>
      </c>
      <c r="V289" s="4">
        <f t="shared" si="193"/>
        <v>0</v>
      </c>
      <c r="W289" s="4">
        <f t="shared" si="193"/>
        <v>0</v>
      </c>
      <c r="X289" s="4">
        <f t="shared" si="193"/>
        <v>0</v>
      </c>
      <c r="Y289" s="4">
        <f t="shared" si="193"/>
        <v>0</v>
      </c>
      <c r="Z289" s="4">
        <f t="shared" si="193"/>
        <v>0</v>
      </c>
    </row>
    <row r="290" spans="2:26">
      <c r="B290" s="1">
        <f t="shared" si="187"/>
        <v>57</v>
      </c>
      <c r="C290" s="1"/>
      <c r="D290" s="4">
        <f t="shared" ref="D290:Z290" si="194">ROUND((D56+D$16)*2,2)</f>
        <v>0</v>
      </c>
      <c r="E290" s="4">
        <f t="shared" si="194"/>
        <v>0</v>
      </c>
      <c r="F290" s="4">
        <f t="shared" si="194"/>
        <v>0</v>
      </c>
      <c r="G290" s="4">
        <f t="shared" si="194"/>
        <v>0</v>
      </c>
      <c r="H290" s="4">
        <f t="shared" si="194"/>
        <v>0</v>
      </c>
      <c r="I290" s="4">
        <f t="shared" si="194"/>
        <v>0</v>
      </c>
      <c r="J290" s="4">
        <f t="shared" si="194"/>
        <v>0</v>
      </c>
      <c r="K290" s="4">
        <f t="shared" si="194"/>
        <v>0</v>
      </c>
      <c r="L290" s="4">
        <f t="shared" si="194"/>
        <v>0</v>
      </c>
      <c r="M290" s="4">
        <f t="shared" si="194"/>
        <v>0</v>
      </c>
      <c r="N290" s="4">
        <f t="shared" si="194"/>
        <v>0</v>
      </c>
      <c r="O290" s="4">
        <f t="shared" si="194"/>
        <v>0</v>
      </c>
      <c r="P290" s="4">
        <f t="shared" si="194"/>
        <v>0</v>
      </c>
      <c r="Q290" s="4">
        <f t="shared" si="194"/>
        <v>0</v>
      </c>
      <c r="R290" s="4">
        <f t="shared" si="194"/>
        <v>0</v>
      </c>
      <c r="S290" s="4">
        <f t="shared" si="194"/>
        <v>0</v>
      </c>
      <c r="T290" s="4">
        <f t="shared" si="194"/>
        <v>0</v>
      </c>
      <c r="U290" s="4">
        <f t="shared" si="194"/>
        <v>0</v>
      </c>
      <c r="V290" s="4">
        <f t="shared" si="194"/>
        <v>0</v>
      </c>
      <c r="W290" s="4">
        <f t="shared" si="194"/>
        <v>0</v>
      </c>
      <c r="X290" s="4">
        <f t="shared" si="194"/>
        <v>0</v>
      </c>
      <c r="Y290" s="4">
        <f t="shared" si="194"/>
        <v>0</v>
      </c>
      <c r="Z290" s="4">
        <f t="shared" si="194"/>
        <v>0</v>
      </c>
    </row>
    <row r="291" spans="2:26">
      <c r="B291" s="1">
        <f t="shared" si="187"/>
        <v>58</v>
      </c>
      <c r="C291" s="1"/>
      <c r="D291" s="4">
        <f t="shared" ref="D291:Z291" si="195">ROUND((D57+D$16)*2,2)</f>
        <v>0</v>
      </c>
      <c r="E291" s="4">
        <f t="shared" si="195"/>
        <v>0</v>
      </c>
      <c r="F291" s="4">
        <f t="shared" si="195"/>
        <v>0</v>
      </c>
      <c r="G291" s="4">
        <f t="shared" si="195"/>
        <v>0</v>
      </c>
      <c r="H291" s="4">
        <f t="shared" si="195"/>
        <v>0</v>
      </c>
      <c r="I291" s="4">
        <f t="shared" si="195"/>
        <v>0</v>
      </c>
      <c r="J291" s="4">
        <f t="shared" si="195"/>
        <v>0</v>
      </c>
      <c r="K291" s="4">
        <f t="shared" si="195"/>
        <v>0</v>
      </c>
      <c r="L291" s="4">
        <f t="shared" si="195"/>
        <v>0</v>
      </c>
      <c r="M291" s="4">
        <f t="shared" si="195"/>
        <v>0</v>
      </c>
      <c r="N291" s="4">
        <f t="shared" si="195"/>
        <v>0</v>
      </c>
      <c r="O291" s="4">
        <f t="shared" si="195"/>
        <v>0</v>
      </c>
      <c r="P291" s="4">
        <f t="shared" si="195"/>
        <v>0</v>
      </c>
      <c r="Q291" s="4">
        <f t="shared" si="195"/>
        <v>0</v>
      </c>
      <c r="R291" s="4">
        <f t="shared" si="195"/>
        <v>0</v>
      </c>
      <c r="S291" s="4">
        <f t="shared" si="195"/>
        <v>0</v>
      </c>
      <c r="T291" s="4">
        <f t="shared" si="195"/>
        <v>0</v>
      </c>
      <c r="U291" s="4">
        <f t="shared" si="195"/>
        <v>0</v>
      </c>
      <c r="V291" s="4">
        <f t="shared" si="195"/>
        <v>0</v>
      </c>
      <c r="W291" s="4">
        <f t="shared" si="195"/>
        <v>0</v>
      </c>
      <c r="X291" s="4">
        <f t="shared" si="195"/>
        <v>0</v>
      </c>
      <c r="Y291" s="4">
        <f t="shared" si="195"/>
        <v>0</v>
      </c>
      <c r="Z291" s="4">
        <f t="shared" si="195"/>
        <v>0</v>
      </c>
    </row>
    <row r="292" spans="2:26">
      <c r="B292" s="1">
        <f t="shared" si="187"/>
        <v>59</v>
      </c>
      <c r="C292" s="1"/>
      <c r="D292" s="4">
        <f t="shared" ref="D292:Z292" si="196">ROUND((D58+D$16)*2,2)</f>
        <v>0</v>
      </c>
      <c r="E292" s="4">
        <f t="shared" si="196"/>
        <v>0</v>
      </c>
      <c r="F292" s="4">
        <f t="shared" si="196"/>
        <v>0</v>
      </c>
      <c r="G292" s="4">
        <f t="shared" si="196"/>
        <v>0</v>
      </c>
      <c r="H292" s="4">
        <f t="shared" si="196"/>
        <v>0</v>
      </c>
      <c r="I292" s="4">
        <f t="shared" si="196"/>
        <v>0</v>
      </c>
      <c r="J292" s="4">
        <f t="shared" si="196"/>
        <v>0</v>
      </c>
      <c r="K292" s="4">
        <f t="shared" si="196"/>
        <v>0</v>
      </c>
      <c r="L292" s="4">
        <f t="shared" si="196"/>
        <v>0</v>
      </c>
      <c r="M292" s="4">
        <f t="shared" si="196"/>
        <v>0</v>
      </c>
      <c r="N292" s="4">
        <f t="shared" si="196"/>
        <v>0</v>
      </c>
      <c r="O292" s="4">
        <f t="shared" si="196"/>
        <v>0</v>
      </c>
      <c r="P292" s="4">
        <f t="shared" si="196"/>
        <v>0</v>
      </c>
      <c r="Q292" s="4">
        <f t="shared" si="196"/>
        <v>0</v>
      </c>
      <c r="R292" s="4">
        <f t="shared" si="196"/>
        <v>0</v>
      </c>
      <c r="S292" s="4">
        <f t="shared" si="196"/>
        <v>0</v>
      </c>
      <c r="T292" s="4">
        <f t="shared" si="196"/>
        <v>0</v>
      </c>
      <c r="U292" s="4">
        <f t="shared" si="196"/>
        <v>0</v>
      </c>
      <c r="V292" s="4">
        <f t="shared" si="196"/>
        <v>0</v>
      </c>
      <c r="W292" s="4">
        <f t="shared" si="196"/>
        <v>0</v>
      </c>
      <c r="X292" s="4">
        <f t="shared" si="196"/>
        <v>0</v>
      </c>
      <c r="Y292" s="4">
        <f t="shared" si="196"/>
        <v>0</v>
      </c>
      <c r="Z292" s="4">
        <f t="shared" si="196"/>
        <v>0</v>
      </c>
    </row>
    <row r="293" spans="2:26">
      <c r="B293" s="1">
        <f t="shared" si="187"/>
        <v>60</v>
      </c>
      <c r="C293" s="1"/>
      <c r="D293" s="4">
        <f t="shared" ref="D293:Z293" si="197">ROUND((D59+D$16)*2,2)</f>
        <v>0</v>
      </c>
      <c r="E293" s="4">
        <f t="shared" si="197"/>
        <v>0</v>
      </c>
      <c r="F293" s="4">
        <f t="shared" si="197"/>
        <v>0</v>
      </c>
      <c r="G293" s="4">
        <f t="shared" si="197"/>
        <v>0</v>
      </c>
      <c r="H293" s="4">
        <f t="shared" si="197"/>
        <v>0</v>
      </c>
      <c r="I293" s="4">
        <f t="shared" si="197"/>
        <v>0</v>
      </c>
      <c r="J293" s="4">
        <f t="shared" si="197"/>
        <v>0</v>
      </c>
      <c r="K293" s="4">
        <f t="shared" si="197"/>
        <v>0</v>
      </c>
      <c r="L293" s="4">
        <f t="shared" si="197"/>
        <v>0</v>
      </c>
      <c r="M293" s="4">
        <f t="shared" si="197"/>
        <v>0</v>
      </c>
      <c r="N293" s="4">
        <f t="shared" si="197"/>
        <v>0</v>
      </c>
      <c r="O293" s="4">
        <f t="shared" si="197"/>
        <v>0</v>
      </c>
      <c r="P293" s="4">
        <f t="shared" si="197"/>
        <v>0</v>
      </c>
      <c r="Q293" s="4">
        <f t="shared" si="197"/>
        <v>0</v>
      </c>
      <c r="R293" s="4">
        <f t="shared" si="197"/>
        <v>0</v>
      </c>
      <c r="S293" s="4">
        <f t="shared" si="197"/>
        <v>0</v>
      </c>
      <c r="T293" s="4">
        <f t="shared" si="197"/>
        <v>0</v>
      </c>
      <c r="U293" s="4">
        <f t="shared" si="197"/>
        <v>0</v>
      </c>
      <c r="V293" s="4">
        <f t="shared" si="197"/>
        <v>0</v>
      </c>
      <c r="W293" s="4">
        <f t="shared" si="197"/>
        <v>0</v>
      </c>
      <c r="X293" s="4">
        <f t="shared" si="197"/>
        <v>0</v>
      </c>
      <c r="Y293" s="4">
        <f t="shared" si="197"/>
        <v>0</v>
      </c>
      <c r="Z293" s="4">
        <f t="shared" si="197"/>
        <v>0</v>
      </c>
    </row>
    <row r="294" spans="2:26">
      <c r="B294" s="1">
        <f t="shared" si="187"/>
        <v>61</v>
      </c>
      <c r="C294" s="1"/>
      <c r="D294" s="4">
        <f t="shared" ref="D294:Z294" si="198">ROUND((D60+D$16)*2,2)</f>
        <v>0</v>
      </c>
      <c r="E294" s="4">
        <f t="shared" si="198"/>
        <v>0</v>
      </c>
      <c r="F294" s="4">
        <f t="shared" si="198"/>
        <v>0</v>
      </c>
      <c r="G294" s="4">
        <f t="shared" si="198"/>
        <v>0</v>
      </c>
      <c r="H294" s="4">
        <f t="shared" si="198"/>
        <v>0</v>
      </c>
      <c r="I294" s="4">
        <f t="shared" si="198"/>
        <v>0</v>
      </c>
      <c r="J294" s="4">
        <f t="shared" si="198"/>
        <v>0</v>
      </c>
      <c r="K294" s="4">
        <f t="shared" si="198"/>
        <v>0</v>
      </c>
      <c r="L294" s="4">
        <f t="shared" si="198"/>
        <v>0</v>
      </c>
      <c r="M294" s="4">
        <f t="shared" si="198"/>
        <v>0</v>
      </c>
      <c r="N294" s="4">
        <f t="shared" si="198"/>
        <v>0</v>
      </c>
      <c r="O294" s="4">
        <f t="shared" si="198"/>
        <v>0</v>
      </c>
      <c r="P294" s="4">
        <f t="shared" si="198"/>
        <v>0</v>
      </c>
      <c r="Q294" s="4">
        <f t="shared" si="198"/>
        <v>0</v>
      </c>
      <c r="R294" s="4">
        <f t="shared" si="198"/>
        <v>0</v>
      </c>
      <c r="S294" s="4">
        <f t="shared" si="198"/>
        <v>0</v>
      </c>
      <c r="T294" s="4">
        <f t="shared" si="198"/>
        <v>0</v>
      </c>
      <c r="U294" s="4">
        <f t="shared" si="198"/>
        <v>0</v>
      </c>
      <c r="V294" s="4">
        <f t="shared" si="198"/>
        <v>0</v>
      </c>
      <c r="W294" s="4">
        <f t="shared" si="198"/>
        <v>0</v>
      </c>
      <c r="X294" s="4">
        <f t="shared" si="198"/>
        <v>0</v>
      </c>
      <c r="Y294" s="4">
        <f t="shared" si="198"/>
        <v>0</v>
      </c>
      <c r="Z294" s="4">
        <f t="shared" si="198"/>
        <v>0</v>
      </c>
    </row>
    <row r="295" spans="2:26">
      <c r="B295" s="1">
        <f t="shared" si="187"/>
        <v>62</v>
      </c>
      <c r="C295" s="1"/>
      <c r="D295" s="4">
        <f t="shared" ref="D295:Z295" si="199">ROUND((D61+D$16)*2,2)</f>
        <v>0</v>
      </c>
      <c r="E295" s="4">
        <f t="shared" si="199"/>
        <v>0</v>
      </c>
      <c r="F295" s="4">
        <f t="shared" si="199"/>
        <v>0</v>
      </c>
      <c r="G295" s="4">
        <f t="shared" si="199"/>
        <v>0</v>
      </c>
      <c r="H295" s="4">
        <f t="shared" si="199"/>
        <v>0</v>
      </c>
      <c r="I295" s="4">
        <f t="shared" si="199"/>
        <v>0</v>
      </c>
      <c r="J295" s="4">
        <f t="shared" si="199"/>
        <v>0</v>
      </c>
      <c r="K295" s="4">
        <f t="shared" si="199"/>
        <v>0</v>
      </c>
      <c r="L295" s="4">
        <f t="shared" si="199"/>
        <v>0</v>
      </c>
      <c r="M295" s="4">
        <f t="shared" si="199"/>
        <v>0</v>
      </c>
      <c r="N295" s="4">
        <f t="shared" si="199"/>
        <v>0</v>
      </c>
      <c r="O295" s="4">
        <f t="shared" si="199"/>
        <v>0</v>
      </c>
      <c r="P295" s="4">
        <f t="shared" si="199"/>
        <v>0</v>
      </c>
      <c r="Q295" s="4">
        <f t="shared" si="199"/>
        <v>0</v>
      </c>
      <c r="R295" s="4">
        <f t="shared" si="199"/>
        <v>0</v>
      </c>
      <c r="S295" s="4">
        <f t="shared" si="199"/>
        <v>0</v>
      </c>
      <c r="T295" s="4">
        <f t="shared" si="199"/>
        <v>0</v>
      </c>
      <c r="U295" s="4">
        <f t="shared" si="199"/>
        <v>0</v>
      </c>
      <c r="V295" s="4">
        <f t="shared" si="199"/>
        <v>0</v>
      </c>
      <c r="W295" s="4">
        <f t="shared" si="199"/>
        <v>0</v>
      </c>
      <c r="X295" s="4">
        <f t="shared" si="199"/>
        <v>0</v>
      </c>
      <c r="Y295" s="4">
        <f t="shared" si="199"/>
        <v>0</v>
      </c>
      <c r="Z295" s="4">
        <f t="shared" si="199"/>
        <v>0</v>
      </c>
    </row>
    <row r="296" spans="2:26">
      <c r="B296" s="1">
        <f t="shared" si="187"/>
        <v>63</v>
      </c>
      <c r="C296" s="1"/>
      <c r="D296" s="4">
        <f t="shared" ref="D296:Z296" si="200">ROUND((D62+D$16)*2,2)</f>
        <v>0</v>
      </c>
      <c r="E296" s="4">
        <f t="shared" si="200"/>
        <v>0</v>
      </c>
      <c r="F296" s="4">
        <f t="shared" si="200"/>
        <v>0</v>
      </c>
      <c r="G296" s="4">
        <f t="shared" si="200"/>
        <v>0</v>
      </c>
      <c r="H296" s="4">
        <f t="shared" si="200"/>
        <v>0</v>
      </c>
      <c r="I296" s="4">
        <f t="shared" si="200"/>
        <v>0</v>
      </c>
      <c r="J296" s="4">
        <f t="shared" si="200"/>
        <v>0</v>
      </c>
      <c r="K296" s="4">
        <f t="shared" si="200"/>
        <v>0</v>
      </c>
      <c r="L296" s="4">
        <f t="shared" si="200"/>
        <v>0</v>
      </c>
      <c r="M296" s="4">
        <f t="shared" si="200"/>
        <v>0</v>
      </c>
      <c r="N296" s="4">
        <f t="shared" si="200"/>
        <v>0</v>
      </c>
      <c r="O296" s="4">
        <f t="shared" si="200"/>
        <v>0</v>
      </c>
      <c r="P296" s="4">
        <f t="shared" si="200"/>
        <v>0</v>
      </c>
      <c r="Q296" s="4">
        <f t="shared" si="200"/>
        <v>0</v>
      </c>
      <c r="R296" s="4">
        <f t="shared" si="200"/>
        <v>0</v>
      </c>
      <c r="S296" s="4">
        <f t="shared" si="200"/>
        <v>0</v>
      </c>
      <c r="T296" s="4">
        <f t="shared" si="200"/>
        <v>0</v>
      </c>
      <c r="U296" s="4">
        <f t="shared" si="200"/>
        <v>0</v>
      </c>
      <c r="V296" s="4">
        <f t="shared" si="200"/>
        <v>0</v>
      </c>
      <c r="W296" s="4">
        <f t="shared" si="200"/>
        <v>0</v>
      </c>
      <c r="X296" s="4">
        <f t="shared" si="200"/>
        <v>0</v>
      </c>
      <c r="Y296" s="4">
        <f t="shared" si="200"/>
        <v>0</v>
      </c>
      <c r="Z296" s="4">
        <f t="shared" si="200"/>
        <v>0</v>
      </c>
    </row>
    <row r="297" spans="2:26">
      <c r="B297" s="1">
        <f t="shared" si="187"/>
        <v>64</v>
      </c>
      <c r="C297" s="1"/>
      <c r="D297" s="4">
        <f t="shared" ref="D297:Z297" si="201">ROUND((D63+D$16)*2,2)</f>
        <v>0</v>
      </c>
      <c r="E297" s="4">
        <f t="shared" si="201"/>
        <v>0</v>
      </c>
      <c r="F297" s="4">
        <f t="shared" si="201"/>
        <v>0</v>
      </c>
      <c r="G297" s="4">
        <f t="shared" si="201"/>
        <v>0</v>
      </c>
      <c r="H297" s="4">
        <f t="shared" si="201"/>
        <v>0</v>
      </c>
      <c r="I297" s="4">
        <f t="shared" si="201"/>
        <v>0</v>
      </c>
      <c r="J297" s="4">
        <f t="shared" si="201"/>
        <v>0</v>
      </c>
      <c r="K297" s="4">
        <f t="shared" si="201"/>
        <v>0</v>
      </c>
      <c r="L297" s="4">
        <f t="shared" si="201"/>
        <v>0</v>
      </c>
      <c r="M297" s="4">
        <f t="shared" si="201"/>
        <v>0</v>
      </c>
      <c r="N297" s="4">
        <f t="shared" si="201"/>
        <v>0</v>
      </c>
      <c r="O297" s="4">
        <f t="shared" si="201"/>
        <v>0</v>
      </c>
      <c r="P297" s="4">
        <f t="shared" si="201"/>
        <v>0</v>
      </c>
      <c r="Q297" s="4">
        <f t="shared" si="201"/>
        <v>0</v>
      </c>
      <c r="R297" s="4">
        <f t="shared" si="201"/>
        <v>0</v>
      </c>
      <c r="S297" s="4">
        <f t="shared" si="201"/>
        <v>0</v>
      </c>
      <c r="T297" s="4">
        <f t="shared" si="201"/>
        <v>0</v>
      </c>
      <c r="U297" s="4">
        <f t="shared" si="201"/>
        <v>0</v>
      </c>
      <c r="V297" s="4">
        <f t="shared" si="201"/>
        <v>0</v>
      </c>
      <c r="W297" s="4">
        <f t="shared" si="201"/>
        <v>0</v>
      </c>
      <c r="X297" s="4">
        <f t="shared" si="201"/>
        <v>0</v>
      </c>
      <c r="Y297" s="4">
        <f t="shared" si="201"/>
        <v>0</v>
      </c>
      <c r="Z297" s="4">
        <f t="shared" si="201"/>
        <v>0</v>
      </c>
    </row>
    <row r="298" spans="2:26">
      <c r="B298" s="1">
        <f t="shared" si="187"/>
        <v>65</v>
      </c>
      <c r="C298" s="1"/>
      <c r="D298" s="4">
        <f t="shared" ref="D298:Z298" si="202">ROUND((D64+D$16)*2,2)</f>
        <v>0</v>
      </c>
      <c r="E298" s="4">
        <f t="shared" si="202"/>
        <v>0</v>
      </c>
      <c r="F298" s="4">
        <f t="shared" si="202"/>
        <v>0</v>
      </c>
      <c r="G298" s="4">
        <f t="shared" si="202"/>
        <v>0</v>
      </c>
      <c r="H298" s="4">
        <f t="shared" si="202"/>
        <v>0</v>
      </c>
      <c r="I298" s="4">
        <f t="shared" si="202"/>
        <v>0</v>
      </c>
      <c r="J298" s="4">
        <f t="shared" si="202"/>
        <v>0</v>
      </c>
      <c r="K298" s="4">
        <f t="shared" si="202"/>
        <v>0</v>
      </c>
      <c r="L298" s="4">
        <f t="shared" si="202"/>
        <v>0</v>
      </c>
      <c r="M298" s="4">
        <f t="shared" si="202"/>
        <v>0</v>
      </c>
      <c r="N298" s="4">
        <f t="shared" si="202"/>
        <v>0</v>
      </c>
      <c r="O298" s="4">
        <f t="shared" si="202"/>
        <v>0</v>
      </c>
      <c r="P298" s="4">
        <f t="shared" si="202"/>
        <v>0</v>
      </c>
      <c r="Q298" s="4">
        <f t="shared" si="202"/>
        <v>0</v>
      </c>
      <c r="R298" s="4">
        <f t="shared" si="202"/>
        <v>0</v>
      </c>
      <c r="S298" s="4">
        <f t="shared" si="202"/>
        <v>0</v>
      </c>
      <c r="T298" s="4">
        <f t="shared" si="202"/>
        <v>0</v>
      </c>
      <c r="U298" s="4">
        <f t="shared" si="202"/>
        <v>0</v>
      </c>
      <c r="V298" s="4">
        <f t="shared" si="202"/>
        <v>0</v>
      </c>
      <c r="W298" s="4">
        <f t="shared" si="202"/>
        <v>0</v>
      </c>
      <c r="X298" s="4">
        <f t="shared" si="202"/>
        <v>0</v>
      </c>
      <c r="Y298" s="4">
        <f t="shared" si="202"/>
        <v>0</v>
      </c>
      <c r="Z298" s="4">
        <f t="shared" si="202"/>
        <v>0</v>
      </c>
    </row>
    <row r="299" spans="2:26">
      <c r="B299" s="1">
        <f t="shared" si="187"/>
        <v>66</v>
      </c>
      <c r="C299" s="1"/>
      <c r="D299" s="4">
        <f t="shared" ref="D299:Z299" si="203">ROUND((D65+D$16)*2,2)</f>
        <v>0</v>
      </c>
      <c r="E299" s="4">
        <f t="shared" si="203"/>
        <v>0</v>
      </c>
      <c r="F299" s="4">
        <f t="shared" si="203"/>
        <v>0</v>
      </c>
      <c r="G299" s="4">
        <f t="shared" si="203"/>
        <v>0</v>
      </c>
      <c r="H299" s="4">
        <f t="shared" si="203"/>
        <v>0</v>
      </c>
      <c r="I299" s="4">
        <f t="shared" si="203"/>
        <v>0</v>
      </c>
      <c r="J299" s="4">
        <f t="shared" si="203"/>
        <v>0</v>
      </c>
      <c r="K299" s="4">
        <f t="shared" si="203"/>
        <v>0</v>
      </c>
      <c r="L299" s="4">
        <f t="shared" si="203"/>
        <v>0</v>
      </c>
      <c r="M299" s="4">
        <f t="shared" si="203"/>
        <v>0</v>
      </c>
      <c r="N299" s="4">
        <f t="shared" si="203"/>
        <v>0</v>
      </c>
      <c r="O299" s="4">
        <f t="shared" si="203"/>
        <v>0</v>
      </c>
      <c r="P299" s="4">
        <f t="shared" si="203"/>
        <v>0</v>
      </c>
      <c r="Q299" s="4">
        <f t="shared" si="203"/>
        <v>0</v>
      </c>
      <c r="R299" s="4">
        <f t="shared" si="203"/>
        <v>0</v>
      </c>
      <c r="S299" s="4">
        <f t="shared" si="203"/>
        <v>0</v>
      </c>
      <c r="T299" s="4">
        <f t="shared" si="203"/>
        <v>0</v>
      </c>
      <c r="U299" s="4">
        <f t="shared" si="203"/>
        <v>0</v>
      </c>
      <c r="V299" s="4">
        <f t="shared" si="203"/>
        <v>0</v>
      </c>
      <c r="W299" s="4">
        <f t="shared" si="203"/>
        <v>0</v>
      </c>
      <c r="X299" s="4">
        <f t="shared" si="203"/>
        <v>0</v>
      </c>
      <c r="Y299" s="4">
        <f t="shared" si="203"/>
        <v>0</v>
      </c>
      <c r="Z299" s="4">
        <f t="shared" si="203"/>
        <v>0</v>
      </c>
    </row>
    <row r="300" spans="2:26">
      <c r="B300" s="1">
        <f t="shared" si="187"/>
        <v>67</v>
      </c>
      <c r="C300" s="1"/>
      <c r="D300" s="4">
        <f t="shared" ref="D300:Z300" si="204">ROUND((D66+D$16)*2,2)</f>
        <v>0</v>
      </c>
      <c r="E300" s="4">
        <f t="shared" si="204"/>
        <v>0</v>
      </c>
      <c r="F300" s="4">
        <f t="shared" si="204"/>
        <v>0</v>
      </c>
      <c r="G300" s="4">
        <f t="shared" si="204"/>
        <v>0</v>
      </c>
      <c r="H300" s="4">
        <f t="shared" si="204"/>
        <v>0</v>
      </c>
      <c r="I300" s="4">
        <f t="shared" si="204"/>
        <v>0</v>
      </c>
      <c r="J300" s="4">
        <f t="shared" si="204"/>
        <v>0</v>
      </c>
      <c r="K300" s="4">
        <f t="shared" si="204"/>
        <v>0</v>
      </c>
      <c r="L300" s="4">
        <f t="shared" si="204"/>
        <v>0</v>
      </c>
      <c r="M300" s="4">
        <f t="shared" si="204"/>
        <v>0</v>
      </c>
      <c r="N300" s="4">
        <f t="shared" si="204"/>
        <v>0</v>
      </c>
      <c r="O300" s="4">
        <f t="shared" si="204"/>
        <v>0</v>
      </c>
      <c r="P300" s="4">
        <f t="shared" si="204"/>
        <v>0</v>
      </c>
      <c r="Q300" s="4">
        <f t="shared" si="204"/>
        <v>0</v>
      </c>
      <c r="R300" s="4">
        <f t="shared" si="204"/>
        <v>0</v>
      </c>
      <c r="S300" s="4">
        <f t="shared" si="204"/>
        <v>0</v>
      </c>
      <c r="T300" s="4">
        <f t="shared" si="204"/>
        <v>0</v>
      </c>
      <c r="U300" s="4">
        <f t="shared" si="204"/>
        <v>0</v>
      </c>
      <c r="V300" s="4">
        <f t="shared" si="204"/>
        <v>0</v>
      </c>
      <c r="W300" s="4">
        <f t="shared" si="204"/>
        <v>0</v>
      </c>
      <c r="X300" s="4">
        <f t="shared" si="204"/>
        <v>0</v>
      </c>
      <c r="Y300" s="4">
        <f t="shared" si="204"/>
        <v>0</v>
      </c>
      <c r="Z300" s="4">
        <f t="shared" si="204"/>
        <v>0</v>
      </c>
    </row>
    <row r="301" spans="2:26">
      <c r="B301" s="1">
        <f t="shared" si="187"/>
        <v>68</v>
      </c>
      <c r="C301" s="1"/>
      <c r="D301" s="4">
        <f t="shared" ref="D301:Z301" si="205">ROUND((D67+D$16)*2,2)</f>
        <v>0</v>
      </c>
      <c r="E301" s="4">
        <f t="shared" si="205"/>
        <v>0</v>
      </c>
      <c r="F301" s="4">
        <f t="shared" si="205"/>
        <v>0</v>
      </c>
      <c r="G301" s="4">
        <f t="shared" si="205"/>
        <v>0</v>
      </c>
      <c r="H301" s="4">
        <f t="shared" si="205"/>
        <v>0</v>
      </c>
      <c r="I301" s="4">
        <f t="shared" si="205"/>
        <v>0</v>
      </c>
      <c r="J301" s="4">
        <f t="shared" si="205"/>
        <v>0</v>
      </c>
      <c r="K301" s="4">
        <f t="shared" si="205"/>
        <v>0</v>
      </c>
      <c r="L301" s="4">
        <f t="shared" si="205"/>
        <v>0</v>
      </c>
      <c r="M301" s="4">
        <f t="shared" si="205"/>
        <v>0</v>
      </c>
      <c r="N301" s="4">
        <f t="shared" si="205"/>
        <v>0</v>
      </c>
      <c r="O301" s="4">
        <f t="shared" si="205"/>
        <v>0</v>
      </c>
      <c r="P301" s="4">
        <f t="shared" si="205"/>
        <v>0</v>
      </c>
      <c r="Q301" s="4">
        <f t="shared" si="205"/>
        <v>0</v>
      </c>
      <c r="R301" s="4">
        <f t="shared" si="205"/>
        <v>0</v>
      </c>
      <c r="S301" s="4">
        <f t="shared" si="205"/>
        <v>0</v>
      </c>
      <c r="T301" s="4">
        <f t="shared" si="205"/>
        <v>0</v>
      </c>
      <c r="U301" s="4">
        <f t="shared" si="205"/>
        <v>0</v>
      </c>
      <c r="V301" s="4">
        <f t="shared" si="205"/>
        <v>0</v>
      </c>
      <c r="W301" s="4">
        <f t="shared" si="205"/>
        <v>0</v>
      </c>
      <c r="X301" s="4">
        <f t="shared" si="205"/>
        <v>0</v>
      </c>
      <c r="Y301" s="4">
        <f t="shared" si="205"/>
        <v>0</v>
      </c>
      <c r="Z301" s="4">
        <f t="shared" si="205"/>
        <v>0</v>
      </c>
    </row>
    <row r="302" spans="2:26">
      <c r="B302" s="1">
        <f t="shared" si="187"/>
        <v>69</v>
      </c>
      <c r="C302" s="1"/>
      <c r="D302" s="4">
        <f t="shared" ref="D302:Z302" si="206">ROUND((D68+D$16)*2,2)</f>
        <v>0</v>
      </c>
      <c r="E302" s="4">
        <f t="shared" si="206"/>
        <v>0</v>
      </c>
      <c r="F302" s="4">
        <f t="shared" si="206"/>
        <v>0</v>
      </c>
      <c r="G302" s="4">
        <f t="shared" si="206"/>
        <v>0</v>
      </c>
      <c r="H302" s="4">
        <f t="shared" si="206"/>
        <v>0</v>
      </c>
      <c r="I302" s="4">
        <f t="shared" si="206"/>
        <v>0</v>
      </c>
      <c r="J302" s="4">
        <f t="shared" si="206"/>
        <v>0</v>
      </c>
      <c r="K302" s="4">
        <f t="shared" si="206"/>
        <v>0</v>
      </c>
      <c r="L302" s="4">
        <f t="shared" si="206"/>
        <v>0</v>
      </c>
      <c r="M302" s="4">
        <f t="shared" si="206"/>
        <v>0</v>
      </c>
      <c r="N302" s="4">
        <f t="shared" si="206"/>
        <v>0</v>
      </c>
      <c r="O302" s="4">
        <f t="shared" si="206"/>
        <v>0</v>
      </c>
      <c r="P302" s="4">
        <f t="shared" si="206"/>
        <v>0</v>
      </c>
      <c r="Q302" s="4">
        <f t="shared" si="206"/>
        <v>0</v>
      </c>
      <c r="R302" s="4">
        <f t="shared" si="206"/>
        <v>0</v>
      </c>
      <c r="S302" s="4">
        <f t="shared" si="206"/>
        <v>0</v>
      </c>
      <c r="T302" s="4">
        <f t="shared" si="206"/>
        <v>0</v>
      </c>
      <c r="U302" s="4">
        <f t="shared" si="206"/>
        <v>0</v>
      </c>
      <c r="V302" s="4">
        <f t="shared" si="206"/>
        <v>0</v>
      </c>
      <c r="W302" s="4">
        <f t="shared" si="206"/>
        <v>0</v>
      </c>
      <c r="X302" s="4">
        <f t="shared" si="206"/>
        <v>0</v>
      </c>
      <c r="Y302" s="4">
        <f t="shared" si="206"/>
        <v>0</v>
      </c>
      <c r="Z302" s="4">
        <f t="shared" si="206"/>
        <v>0</v>
      </c>
    </row>
    <row r="303" spans="2:26">
      <c r="B303" s="1">
        <f t="shared" si="187"/>
        <v>70</v>
      </c>
      <c r="C303" s="1"/>
      <c r="D303" s="4">
        <f t="shared" ref="D303:Z303" si="207">ROUND((D69+D$16)*2,2)</f>
        <v>0</v>
      </c>
      <c r="E303" s="4">
        <f t="shared" si="207"/>
        <v>0</v>
      </c>
      <c r="F303" s="4">
        <f t="shared" si="207"/>
        <v>0</v>
      </c>
      <c r="G303" s="4">
        <f t="shared" si="207"/>
        <v>0</v>
      </c>
      <c r="H303" s="4">
        <f t="shared" si="207"/>
        <v>0</v>
      </c>
      <c r="I303" s="4">
        <f t="shared" si="207"/>
        <v>0</v>
      </c>
      <c r="J303" s="4">
        <f t="shared" si="207"/>
        <v>0</v>
      </c>
      <c r="K303" s="4">
        <f t="shared" si="207"/>
        <v>0</v>
      </c>
      <c r="L303" s="4">
        <f t="shared" si="207"/>
        <v>0</v>
      </c>
      <c r="M303" s="4">
        <f t="shared" si="207"/>
        <v>0</v>
      </c>
      <c r="N303" s="4">
        <f t="shared" si="207"/>
        <v>0</v>
      </c>
      <c r="O303" s="4">
        <f t="shared" si="207"/>
        <v>0</v>
      </c>
      <c r="P303" s="4">
        <f t="shared" si="207"/>
        <v>0</v>
      </c>
      <c r="Q303" s="4">
        <f t="shared" si="207"/>
        <v>0</v>
      </c>
      <c r="R303" s="4">
        <f t="shared" si="207"/>
        <v>0</v>
      </c>
      <c r="S303" s="4">
        <f t="shared" si="207"/>
        <v>0</v>
      </c>
      <c r="T303" s="4">
        <f t="shared" si="207"/>
        <v>0</v>
      </c>
      <c r="U303" s="4">
        <f t="shared" si="207"/>
        <v>0</v>
      </c>
      <c r="V303" s="4">
        <f t="shared" si="207"/>
        <v>0</v>
      </c>
      <c r="W303" s="4">
        <f t="shared" si="207"/>
        <v>0</v>
      </c>
      <c r="X303" s="4">
        <f t="shared" si="207"/>
        <v>0</v>
      </c>
      <c r="Y303" s="4">
        <f t="shared" si="207"/>
        <v>0</v>
      </c>
      <c r="Z303" s="4">
        <f t="shared" si="207"/>
        <v>0</v>
      </c>
    </row>
    <row r="304" spans="2:26">
      <c r="B304" s="1">
        <f t="shared" si="187"/>
        <v>71</v>
      </c>
      <c r="C304" s="1"/>
      <c r="D304" s="4">
        <f t="shared" ref="D304:Z304" si="208">ROUND((D70+D$16)*2,2)</f>
        <v>0</v>
      </c>
      <c r="E304" s="4">
        <f t="shared" si="208"/>
        <v>0</v>
      </c>
      <c r="F304" s="4">
        <f t="shared" si="208"/>
        <v>0</v>
      </c>
      <c r="G304" s="4">
        <f t="shared" si="208"/>
        <v>0</v>
      </c>
      <c r="H304" s="4">
        <f t="shared" si="208"/>
        <v>0</v>
      </c>
      <c r="I304" s="4">
        <f t="shared" si="208"/>
        <v>0</v>
      </c>
      <c r="J304" s="4">
        <f t="shared" si="208"/>
        <v>0</v>
      </c>
      <c r="K304" s="4">
        <f t="shared" si="208"/>
        <v>0</v>
      </c>
      <c r="L304" s="4">
        <f t="shared" si="208"/>
        <v>0</v>
      </c>
      <c r="M304" s="4">
        <f t="shared" si="208"/>
        <v>0</v>
      </c>
      <c r="N304" s="4">
        <f t="shared" si="208"/>
        <v>0</v>
      </c>
      <c r="O304" s="4">
        <f t="shared" si="208"/>
        <v>0</v>
      </c>
      <c r="P304" s="4">
        <f t="shared" si="208"/>
        <v>0</v>
      </c>
      <c r="Q304" s="4">
        <f t="shared" si="208"/>
        <v>0</v>
      </c>
      <c r="R304" s="4">
        <f t="shared" si="208"/>
        <v>0</v>
      </c>
      <c r="S304" s="4">
        <f t="shared" si="208"/>
        <v>0</v>
      </c>
      <c r="T304" s="4">
        <f t="shared" si="208"/>
        <v>0</v>
      </c>
      <c r="U304" s="4">
        <f t="shared" si="208"/>
        <v>0</v>
      </c>
      <c r="V304" s="4">
        <f t="shared" si="208"/>
        <v>0</v>
      </c>
      <c r="W304" s="4">
        <f t="shared" si="208"/>
        <v>0</v>
      </c>
      <c r="X304" s="4">
        <f t="shared" si="208"/>
        <v>0</v>
      </c>
      <c r="Y304" s="4">
        <f t="shared" si="208"/>
        <v>0</v>
      </c>
      <c r="Z304" s="4">
        <f t="shared" si="208"/>
        <v>0</v>
      </c>
    </row>
    <row r="305" spans="2:26">
      <c r="B305" s="1">
        <f t="shared" si="187"/>
        <v>72</v>
      </c>
      <c r="C305" s="1"/>
      <c r="D305" s="4">
        <f t="shared" ref="D305:Z305" si="209">ROUND((D71+D$16)*2,2)</f>
        <v>0</v>
      </c>
      <c r="E305" s="4">
        <f t="shared" si="209"/>
        <v>0</v>
      </c>
      <c r="F305" s="4">
        <f t="shared" si="209"/>
        <v>0</v>
      </c>
      <c r="G305" s="4">
        <f t="shared" si="209"/>
        <v>0</v>
      </c>
      <c r="H305" s="4">
        <f t="shared" si="209"/>
        <v>0</v>
      </c>
      <c r="I305" s="4">
        <f t="shared" si="209"/>
        <v>0</v>
      </c>
      <c r="J305" s="4">
        <f t="shared" si="209"/>
        <v>0</v>
      </c>
      <c r="K305" s="4">
        <f t="shared" si="209"/>
        <v>0</v>
      </c>
      <c r="L305" s="4">
        <f t="shared" si="209"/>
        <v>0</v>
      </c>
      <c r="M305" s="4">
        <f t="shared" si="209"/>
        <v>0</v>
      </c>
      <c r="N305" s="4">
        <f t="shared" si="209"/>
        <v>0</v>
      </c>
      <c r="O305" s="4">
        <f t="shared" si="209"/>
        <v>0</v>
      </c>
      <c r="P305" s="4">
        <f t="shared" si="209"/>
        <v>0</v>
      </c>
      <c r="Q305" s="4">
        <f t="shared" si="209"/>
        <v>0</v>
      </c>
      <c r="R305" s="4">
        <f t="shared" si="209"/>
        <v>0</v>
      </c>
      <c r="S305" s="4">
        <f t="shared" si="209"/>
        <v>0</v>
      </c>
      <c r="T305" s="4">
        <f t="shared" si="209"/>
        <v>0</v>
      </c>
      <c r="U305" s="4">
        <f t="shared" si="209"/>
        <v>0</v>
      </c>
      <c r="V305" s="4">
        <f t="shared" si="209"/>
        <v>0</v>
      </c>
      <c r="W305" s="4">
        <f t="shared" si="209"/>
        <v>0</v>
      </c>
      <c r="X305" s="4">
        <f t="shared" si="209"/>
        <v>0</v>
      </c>
      <c r="Y305" s="4">
        <f t="shared" si="209"/>
        <v>0</v>
      </c>
      <c r="Z305" s="4">
        <f t="shared" si="209"/>
        <v>0</v>
      </c>
    </row>
    <row r="306" spans="2:26">
      <c r="B306" s="1">
        <f t="shared" si="187"/>
        <v>73</v>
      </c>
      <c r="C306" s="1"/>
      <c r="D306" s="4">
        <f t="shared" ref="D306:Z306" si="210">ROUND((D72+D$16)*2,2)</f>
        <v>0</v>
      </c>
      <c r="E306" s="4">
        <f t="shared" si="210"/>
        <v>0</v>
      </c>
      <c r="F306" s="4">
        <f t="shared" si="210"/>
        <v>0</v>
      </c>
      <c r="G306" s="4">
        <f t="shared" si="210"/>
        <v>0</v>
      </c>
      <c r="H306" s="4">
        <f t="shared" si="210"/>
        <v>0</v>
      </c>
      <c r="I306" s="4">
        <f t="shared" si="210"/>
        <v>0</v>
      </c>
      <c r="J306" s="4">
        <f t="shared" si="210"/>
        <v>0</v>
      </c>
      <c r="K306" s="4">
        <f t="shared" si="210"/>
        <v>0</v>
      </c>
      <c r="L306" s="4">
        <f t="shared" si="210"/>
        <v>0</v>
      </c>
      <c r="M306" s="4">
        <f t="shared" si="210"/>
        <v>0</v>
      </c>
      <c r="N306" s="4">
        <f t="shared" si="210"/>
        <v>0</v>
      </c>
      <c r="O306" s="4">
        <f t="shared" si="210"/>
        <v>0</v>
      </c>
      <c r="P306" s="4">
        <f t="shared" si="210"/>
        <v>0</v>
      </c>
      <c r="Q306" s="4">
        <f t="shared" si="210"/>
        <v>0</v>
      </c>
      <c r="R306" s="4">
        <f t="shared" si="210"/>
        <v>0</v>
      </c>
      <c r="S306" s="4">
        <f t="shared" si="210"/>
        <v>0</v>
      </c>
      <c r="T306" s="4">
        <f t="shared" si="210"/>
        <v>0</v>
      </c>
      <c r="U306" s="4">
        <f t="shared" si="210"/>
        <v>0</v>
      </c>
      <c r="V306" s="4">
        <f t="shared" si="210"/>
        <v>0</v>
      </c>
      <c r="W306" s="4">
        <f t="shared" si="210"/>
        <v>0</v>
      </c>
      <c r="X306" s="4">
        <f t="shared" si="210"/>
        <v>0</v>
      </c>
      <c r="Y306" s="4">
        <f t="shared" si="210"/>
        <v>0</v>
      </c>
      <c r="Z306" s="4">
        <f t="shared" si="210"/>
        <v>0</v>
      </c>
    </row>
    <row r="307" spans="2:26">
      <c r="B307" s="1">
        <f t="shared" si="187"/>
        <v>74</v>
      </c>
      <c r="C307" s="1"/>
      <c r="D307" s="4">
        <f t="shared" ref="D307:Z307" si="211">ROUND((D73+D$16)*2,2)</f>
        <v>0</v>
      </c>
      <c r="E307" s="4">
        <f t="shared" si="211"/>
        <v>0</v>
      </c>
      <c r="F307" s="4">
        <f t="shared" si="211"/>
        <v>0</v>
      </c>
      <c r="G307" s="4">
        <f t="shared" si="211"/>
        <v>0</v>
      </c>
      <c r="H307" s="4">
        <f t="shared" si="211"/>
        <v>0</v>
      </c>
      <c r="I307" s="4">
        <f t="shared" si="211"/>
        <v>0</v>
      </c>
      <c r="J307" s="4">
        <f t="shared" si="211"/>
        <v>0</v>
      </c>
      <c r="K307" s="4">
        <f t="shared" si="211"/>
        <v>0</v>
      </c>
      <c r="L307" s="4">
        <f t="shared" si="211"/>
        <v>0</v>
      </c>
      <c r="M307" s="4">
        <f t="shared" si="211"/>
        <v>0</v>
      </c>
      <c r="N307" s="4">
        <f t="shared" si="211"/>
        <v>0</v>
      </c>
      <c r="O307" s="4">
        <f t="shared" si="211"/>
        <v>0</v>
      </c>
      <c r="P307" s="4">
        <f t="shared" si="211"/>
        <v>0</v>
      </c>
      <c r="Q307" s="4">
        <f t="shared" si="211"/>
        <v>0</v>
      </c>
      <c r="R307" s="4">
        <f t="shared" si="211"/>
        <v>0</v>
      </c>
      <c r="S307" s="4">
        <f t="shared" si="211"/>
        <v>0</v>
      </c>
      <c r="T307" s="4">
        <f t="shared" si="211"/>
        <v>0</v>
      </c>
      <c r="U307" s="4">
        <f t="shared" si="211"/>
        <v>0</v>
      </c>
      <c r="V307" s="4">
        <f t="shared" si="211"/>
        <v>0</v>
      </c>
      <c r="W307" s="4">
        <f t="shared" si="211"/>
        <v>0</v>
      </c>
      <c r="X307" s="4">
        <f t="shared" si="211"/>
        <v>0</v>
      </c>
      <c r="Y307" s="4">
        <f t="shared" si="211"/>
        <v>0</v>
      </c>
      <c r="Z307" s="4">
        <f t="shared" si="211"/>
        <v>0</v>
      </c>
    </row>
    <row r="308" spans="2:26">
      <c r="B308" s="1">
        <f t="shared" si="187"/>
        <v>75</v>
      </c>
      <c r="C308" s="1"/>
      <c r="D308" s="4">
        <f t="shared" ref="D308:Z308" si="212">ROUND((D74+D$16)*2,2)</f>
        <v>0</v>
      </c>
      <c r="E308" s="4">
        <f t="shared" si="212"/>
        <v>0</v>
      </c>
      <c r="F308" s="4">
        <f t="shared" si="212"/>
        <v>0</v>
      </c>
      <c r="G308" s="4">
        <f t="shared" si="212"/>
        <v>0</v>
      </c>
      <c r="H308" s="4">
        <f t="shared" si="212"/>
        <v>0</v>
      </c>
      <c r="I308" s="4">
        <f t="shared" si="212"/>
        <v>0</v>
      </c>
      <c r="J308" s="4">
        <f t="shared" si="212"/>
        <v>0</v>
      </c>
      <c r="K308" s="4">
        <f t="shared" si="212"/>
        <v>0</v>
      </c>
      <c r="L308" s="4">
        <f t="shared" si="212"/>
        <v>0</v>
      </c>
      <c r="M308" s="4">
        <f t="shared" si="212"/>
        <v>0</v>
      </c>
      <c r="N308" s="4">
        <f t="shared" si="212"/>
        <v>0</v>
      </c>
      <c r="O308" s="4">
        <f t="shared" si="212"/>
        <v>0</v>
      </c>
      <c r="P308" s="4">
        <f t="shared" si="212"/>
        <v>0</v>
      </c>
      <c r="Q308" s="4">
        <f t="shared" si="212"/>
        <v>0</v>
      </c>
      <c r="R308" s="4">
        <f t="shared" si="212"/>
        <v>0</v>
      </c>
      <c r="S308" s="4">
        <f t="shared" si="212"/>
        <v>0</v>
      </c>
      <c r="T308" s="4">
        <f t="shared" si="212"/>
        <v>0</v>
      </c>
      <c r="U308" s="4">
        <f t="shared" si="212"/>
        <v>0</v>
      </c>
      <c r="V308" s="4">
        <f t="shared" si="212"/>
        <v>0</v>
      </c>
      <c r="W308" s="4">
        <f t="shared" si="212"/>
        <v>0</v>
      </c>
      <c r="X308" s="4">
        <f t="shared" si="212"/>
        <v>0</v>
      </c>
      <c r="Y308" s="4">
        <f t="shared" si="212"/>
        <v>0</v>
      </c>
      <c r="Z308" s="4">
        <f t="shared" si="212"/>
        <v>0</v>
      </c>
    </row>
    <row r="309" spans="2:26">
      <c r="B309" s="1">
        <f t="shared" si="187"/>
        <v>76</v>
      </c>
      <c r="C309" s="1"/>
      <c r="D309" s="4">
        <f t="shared" ref="D309:Z309" si="213">ROUND((D75+D$16)*2,2)</f>
        <v>0</v>
      </c>
      <c r="E309" s="4">
        <f t="shared" si="213"/>
        <v>0</v>
      </c>
      <c r="F309" s="4">
        <f t="shared" si="213"/>
        <v>0</v>
      </c>
      <c r="G309" s="4">
        <f t="shared" si="213"/>
        <v>0</v>
      </c>
      <c r="H309" s="4">
        <f t="shared" si="213"/>
        <v>0</v>
      </c>
      <c r="I309" s="4">
        <f t="shared" si="213"/>
        <v>0</v>
      </c>
      <c r="J309" s="4">
        <f t="shared" si="213"/>
        <v>0</v>
      </c>
      <c r="K309" s="4">
        <f t="shared" si="213"/>
        <v>0</v>
      </c>
      <c r="L309" s="4">
        <f t="shared" si="213"/>
        <v>0</v>
      </c>
      <c r="M309" s="4">
        <f t="shared" si="213"/>
        <v>0</v>
      </c>
      <c r="N309" s="4">
        <f t="shared" si="213"/>
        <v>0</v>
      </c>
      <c r="O309" s="4">
        <f t="shared" si="213"/>
        <v>0</v>
      </c>
      <c r="P309" s="4">
        <f t="shared" si="213"/>
        <v>0</v>
      </c>
      <c r="Q309" s="4">
        <f t="shared" si="213"/>
        <v>0</v>
      </c>
      <c r="R309" s="4">
        <f t="shared" si="213"/>
        <v>0</v>
      </c>
      <c r="S309" s="4">
        <f t="shared" si="213"/>
        <v>0</v>
      </c>
      <c r="T309" s="4">
        <f t="shared" si="213"/>
        <v>0</v>
      </c>
      <c r="U309" s="4">
        <f t="shared" si="213"/>
        <v>0</v>
      </c>
      <c r="V309" s="4">
        <f t="shared" si="213"/>
        <v>0</v>
      </c>
      <c r="W309" s="4">
        <f t="shared" si="213"/>
        <v>0</v>
      </c>
      <c r="X309" s="4">
        <f t="shared" si="213"/>
        <v>0</v>
      </c>
      <c r="Y309" s="4">
        <f t="shared" si="213"/>
        <v>0</v>
      </c>
      <c r="Z309" s="4">
        <f t="shared" si="213"/>
        <v>0</v>
      </c>
    </row>
    <row r="310" spans="2:26">
      <c r="B310" s="1">
        <f t="shared" si="187"/>
        <v>77</v>
      </c>
      <c r="C310" s="1"/>
      <c r="D310" s="4">
        <f t="shared" ref="D310:Z310" si="214">ROUND((D76+D$16)*2,2)</f>
        <v>0</v>
      </c>
      <c r="E310" s="4">
        <f t="shared" si="214"/>
        <v>0</v>
      </c>
      <c r="F310" s="4">
        <f t="shared" si="214"/>
        <v>0</v>
      </c>
      <c r="G310" s="4">
        <f t="shared" si="214"/>
        <v>0</v>
      </c>
      <c r="H310" s="4">
        <f t="shared" si="214"/>
        <v>0</v>
      </c>
      <c r="I310" s="4">
        <f t="shared" si="214"/>
        <v>0</v>
      </c>
      <c r="J310" s="4">
        <f t="shared" si="214"/>
        <v>0</v>
      </c>
      <c r="K310" s="4">
        <f t="shared" si="214"/>
        <v>0</v>
      </c>
      <c r="L310" s="4">
        <f t="shared" si="214"/>
        <v>0</v>
      </c>
      <c r="M310" s="4">
        <f t="shared" si="214"/>
        <v>0</v>
      </c>
      <c r="N310" s="4">
        <f t="shared" si="214"/>
        <v>0</v>
      </c>
      <c r="O310" s="4">
        <f t="shared" si="214"/>
        <v>0</v>
      </c>
      <c r="P310" s="4">
        <f t="shared" si="214"/>
        <v>0</v>
      </c>
      <c r="Q310" s="4">
        <f t="shared" si="214"/>
        <v>0</v>
      </c>
      <c r="R310" s="4">
        <f t="shared" si="214"/>
        <v>0</v>
      </c>
      <c r="S310" s="4">
        <f t="shared" si="214"/>
        <v>0</v>
      </c>
      <c r="T310" s="4">
        <f t="shared" si="214"/>
        <v>0</v>
      </c>
      <c r="U310" s="4">
        <f t="shared" si="214"/>
        <v>0</v>
      </c>
      <c r="V310" s="4">
        <f t="shared" si="214"/>
        <v>0</v>
      </c>
      <c r="W310" s="4">
        <f t="shared" si="214"/>
        <v>0</v>
      </c>
      <c r="X310" s="4">
        <f t="shared" si="214"/>
        <v>0</v>
      </c>
      <c r="Y310" s="4">
        <f t="shared" si="214"/>
        <v>0</v>
      </c>
      <c r="Z310" s="4">
        <f t="shared" si="214"/>
        <v>0</v>
      </c>
    </row>
    <row r="311" spans="2:26">
      <c r="B311" s="1">
        <f t="shared" si="187"/>
        <v>78</v>
      </c>
      <c r="C311" s="1"/>
      <c r="D311" s="4">
        <f t="shared" ref="D311:Z311" si="215">ROUND((D77+D$16)*2,2)</f>
        <v>0</v>
      </c>
      <c r="E311" s="4">
        <f t="shared" si="215"/>
        <v>0</v>
      </c>
      <c r="F311" s="4">
        <f t="shared" si="215"/>
        <v>0</v>
      </c>
      <c r="G311" s="4">
        <f t="shared" si="215"/>
        <v>0</v>
      </c>
      <c r="H311" s="4">
        <f t="shared" si="215"/>
        <v>0</v>
      </c>
      <c r="I311" s="4">
        <f t="shared" si="215"/>
        <v>0</v>
      </c>
      <c r="J311" s="4">
        <f t="shared" si="215"/>
        <v>0</v>
      </c>
      <c r="K311" s="4">
        <f t="shared" si="215"/>
        <v>0</v>
      </c>
      <c r="L311" s="4">
        <f t="shared" si="215"/>
        <v>0</v>
      </c>
      <c r="M311" s="4">
        <f t="shared" si="215"/>
        <v>0</v>
      </c>
      <c r="N311" s="4">
        <f t="shared" si="215"/>
        <v>0</v>
      </c>
      <c r="O311" s="4">
        <f t="shared" si="215"/>
        <v>0</v>
      </c>
      <c r="P311" s="4">
        <f t="shared" si="215"/>
        <v>0</v>
      </c>
      <c r="Q311" s="4">
        <f t="shared" si="215"/>
        <v>0</v>
      </c>
      <c r="R311" s="4">
        <f t="shared" si="215"/>
        <v>0</v>
      </c>
      <c r="S311" s="4">
        <f t="shared" si="215"/>
        <v>0</v>
      </c>
      <c r="T311" s="4">
        <f t="shared" si="215"/>
        <v>0</v>
      </c>
      <c r="U311" s="4">
        <f t="shared" si="215"/>
        <v>0</v>
      </c>
      <c r="V311" s="4">
        <f t="shared" si="215"/>
        <v>0</v>
      </c>
      <c r="W311" s="4">
        <f t="shared" si="215"/>
        <v>0</v>
      </c>
      <c r="X311" s="4">
        <f t="shared" si="215"/>
        <v>0</v>
      </c>
      <c r="Y311" s="4">
        <f t="shared" si="215"/>
        <v>0</v>
      </c>
      <c r="Z311" s="4">
        <f t="shared" si="215"/>
        <v>0</v>
      </c>
    </row>
    <row r="312" spans="2:26">
      <c r="B312" s="1">
        <f t="shared" si="187"/>
        <v>79</v>
      </c>
      <c r="C312" s="1"/>
      <c r="D312" s="4">
        <f t="shared" ref="D312:Z312" si="216">ROUND((D78+D$16)*2,2)</f>
        <v>0</v>
      </c>
      <c r="E312" s="4">
        <f t="shared" si="216"/>
        <v>0</v>
      </c>
      <c r="F312" s="4">
        <f t="shared" si="216"/>
        <v>0</v>
      </c>
      <c r="G312" s="4">
        <f t="shared" si="216"/>
        <v>0</v>
      </c>
      <c r="H312" s="4">
        <f t="shared" si="216"/>
        <v>0</v>
      </c>
      <c r="I312" s="4">
        <f t="shared" si="216"/>
        <v>0</v>
      </c>
      <c r="J312" s="4">
        <f t="shared" si="216"/>
        <v>0</v>
      </c>
      <c r="K312" s="4">
        <f t="shared" si="216"/>
        <v>0</v>
      </c>
      <c r="L312" s="4">
        <f t="shared" si="216"/>
        <v>0</v>
      </c>
      <c r="M312" s="4">
        <f t="shared" si="216"/>
        <v>0</v>
      </c>
      <c r="N312" s="4">
        <f t="shared" si="216"/>
        <v>0</v>
      </c>
      <c r="O312" s="4">
        <f t="shared" si="216"/>
        <v>0</v>
      </c>
      <c r="P312" s="4">
        <f t="shared" si="216"/>
        <v>0</v>
      </c>
      <c r="Q312" s="4">
        <f t="shared" si="216"/>
        <v>0</v>
      </c>
      <c r="R312" s="4">
        <f t="shared" si="216"/>
        <v>0</v>
      </c>
      <c r="S312" s="4">
        <f t="shared" si="216"/>
        <v>0</v>
      </c>
      <c r="T312" s="4">
        <f t="shared" si="216"/>
        <v>0</v>
      </c>
      <c r="U312" s="4">
        <f t="shared" si="216"/>
        <v>0</v>
      </c>
      <c r="V312" s="4">
        <f t="shared" si="216"/>
        <v>0</v>
      </c>
      <c r="W312" s="4">
        <f t="shared" si="216"/>
        <v>0</v>
      </c>
      <c r="X312" s="4">
        <f t="shared" si="216"/>
        <v>0</v>
      </c>
      <c r="Y312" s="4">
        <f t="shared" si="216"/>
        <v>0</v>
      </c>
      <c r="Z312" s="4">
        <f t="shared" si="216"/>
        <v>0</v>
      </c>
    </row>
    <row r="313" spans="2:26">
      <c r="B313" s="1">
        <f t="shared" si="187"/>
        <v>80</v>
      </c>
      <c r="C313" s="1"/>
      <c r="D313" s="4">
        <f t="shared" ref="D313:Z313" si="217">ROUND((D79+D$16)*2,2)</f>
        <v>0</v>
      </c>
      <c r="E313" s="4">
        <f t="shared" si="217"/>
        <v>0</v>
      </c>
      <c r="F313" s="4">
        <f t="shared" si="217"/>
        <v>0</v>
      </c>
      <c r="G313" s="4">
        <f t="shared" si="217"/>
        <v>0</v>
      </c>
      <c r="H313" s="4">
        <f t="shared" si="217"/>
        <v>0</v>
      </c>
      <c r="I313" s="4">
        <f t="shared" si="217"/>
        <v>0</v>
      </c>
      <c r="J313" s="4">
        <f t="shared" si="217"/>
        <v>0</v>
      </c>
      <c r="K313" s="4">
        <f t="shared" si="217"/>
        <v>0</v>
      </c>
      <c r="L313" s="4">
        <f t="shared" si="217"/>
        <v>0</v>
      </c>
      <c r="M313" s="4">
        <f t="shared" si="217"/>
        <v>0</v>
      </c>
      <c r="N313" s="4">
        <f t="shared" si="217"/>
        <v>0</v>
      </c>
      <c r="O313" s="4">
        <f t="shared" si="217"/>
        <v>0</v>
      </c>
      <c r="P313" s="4">
        <f t="shared" si="217"/>
        <v>0</v>
      </c>
      <c r="Q313" s="4">
        <f t="shared" si="217"/>
        <v>0</v>
      </c>
      <c r="R313" s="4">
        <f t="shared" si="217"/>
        <v>0</v>
      </c>
      <c r="S313" s="4">
        <f t="shared" si="217"/>
        <v>0</v>
      </c>
      <c r="T313" s="4">
        <f t="shared" si="217"/>
        <v>0</v>
      </c>
      <c r="U313" s="4">
        <f t="shared" si="217"/>
        <v>0</v>
      </c>
      <c r="V313" s="4">
        <f t="shared" si="217"/>
        <v>0</v>
      </c>
      <c r="W313" s="4">
        <f t="shared" si="217"/>
        <v>0</v>
      </c>
      <c r="X313" s="4">
        <f t="shared" si="217"/>
        <v>0</v>
      </c>
      <c r="Y313" s="4">
        <f t="shared" si="217"/>
        <v>0</v>
      </c>
      <c r="Z313" s="4">
        <f t="shared" si="217"/>
        <v>0</v>
      </c>
    </row>
    <row r="314" spans="2:26">
      <c r="B314" s="1">
        <f t="shared" si="187"/>
        <v>81</v>
      </c>
      <c r="C314" s="1"/>
      <c r="D314" s="4">
        <f t="shared" ref="D314:Z314" si="218">ROUND((D80+D$16)*2,2)</f>
        <v>0</v>
      </c>
      <c r="E314" s="4">
        <f t="shared" si="218"/>
        <v>0</v>
      </c>
      <c r="F314" s="4">
        <f t="shared" si="218"/>
        <v>0</v>
      </c>
      <c r="G314" s="4">
        <f t="shared" si="218"/>
        <v>0</v>
      </c>
      <c r="H314" s="4">
        <f t="shared" si="218"/>
        <v>0</v>
      </c>
      <c r="I314" s="4">
        <f t="shared" si="218"/>
        <v>0</v>
      </c>
      <c r="J314" s="4">
        <f t="shared" si="218"/>
        <v>0</v>
      </c>
      <c r="K314" s="4">
        <f t="shared" si="218"/>
        <v>0</v>
      </c>
      <c r="L314" s="4">
        <f t="shared" si="218"/>
        <v>0</v>
      </c>
      <c r="M314" s="4">
        <f t="shared" si="218"/>
        <v>0</v>
      </c>
      <c r="N314" s="4">
        <f t="shared" si="218"/>
        <v>0</v>
      </c>
      <c r="O314" s="4">
        <f t="shared" si="218"/>
        <v>0</v>
      </c>
      <c r="P314" s="4">
        <f t="shared" si="218"/>
        <v>0</v>
      </c>
      <c r="Q314" s="4">
        <f t="shared" si="218"/>
        <v>0</v>
      </c>
      <c r="R314" s="4">
        <f t="shared" si="218"/>
        <v>0</v>
      </c>
      <c r="S314" s="4">
        <f t="shared" si="218"/>
        <v>0</v>
      </c>
      <c r="T314" s="4">
        <f t="shared" si="218"/>
        <v>0</v>
      </c>
      <c r="U314" s="4">
        <f t="shared" si="218"/>
        <v>0</v>
      </c>
      <c r="V314" s="4">
        <f t="shared" si="218"/>
        <v>0</v>
      </c>
      <c r="W314" s="4">
        <f t="shared" si="218"/>
        <v>0</v>
      </c>
      <c r="X314" s="4">
        <f t="shared" si="218"/>
        <v>0</v>
      </c>
      <c r="Y314" s="4">
        <f t="shared" si="218"/>
        <v>0</v>
      </c>
      <c r="Z314" s="4">
        <f t="shared" si="218"/>
        <v>0</v>
      </c>
    </row>
    <row r="315" spans="2:26">
      <c r="B315" s="1">
        <f t="shared" si="187"/>
        <v>82</v>
      </c>
      <c r="C315" s="1"/>
      <c r="D315" s="4">
        <f t="shared" ref="D315:Z315" si="219">ROUND((D81+D$16)*2,2)</f>
        <v>0</v>
      </c>
      <c r="E315" s="4">
        <f t="shared" si="219"/>
        <v>0</v>
      </c>
      <c r="F315" s="4">
        <f t="shared" si="219"/>
        <v>0</v>
      </c>
      <c r="G315" s="4">
        <f t="shared" si="219"/>
        <v>0</v>
      </c>
      <c r="H315" s="4">
        <f t="shared" si="219"/>
        <v>0</v>
      </c>
      <c r="I315" s="4">
        <f t="shared" si="219"/>
        <v>0</v>
      </c>
      <c r="J315" s="4">
        <f t="shared" si="219"/>
        <v>0</v>
      </c>
      <c r="K315" s="4">
        <f t="shared" si="219"/>
        <v>0</v>
      </c>
      <c r="L315" s="4">
        <f t="shared" si="219"/>
        <v>0</v>
      </c>
      <c r="M315" s="4">
        <f t="shared" si="219"/>
        <v>0</v>
      </c>
      <c r="N315" s="4">
        <f t="shared" si="219"/>
        <v>0</v>
      </c>
      <c r="O315" s="4">
        <f t="shared" si="219"/>
        <v>0</v>
      </c>
      <c r="P315" s="4">
        <f t="shared" si="219"/>
        <v>0</v>
      </c>
      <c r="Q315" s="4">
        <f t="shared" si="219"/>
        <v>0</v>
      </c>
      <c r="R315" s="4">
        <f t="shared" si="219"/>
        <v>0</v>
      </c>
      <c r="S315" s="4">
        <f t="shared" si="219"/>
        <v>0</v>
      </c>
      <c r="T315" s="4">
        <f t="shared" si="219"/>
        <v>0</v>
      </c>
      <c r="U315" s="4">
        <f t="shared" si="219"/>
        <v>0</v>
      </c>
      <c r="V315" s="4">
        <f t="shared" si="219"/>
        <v>0</v>
      </c>
      <c r="W315" s="4">
        <f t="shared" si="219"/>
        <v>0</v>
      </c>
      <c r="X315" s="4">
        <f t="shared" si="219"/>
        <v>0</v>
      </c>
      <c r="Y315" s="4">
        <f t="shared" si="219"/>
        <v>0</v>
      </c>
      <c r="Z315" s="4">
        <f t="shared" si="219"/>
        <v>0</v>
      </c>
    </row>
    <row r="316" spans="2:26">
      <c r="B316" s="1">
        <f t="shared" ref="B316:B322" si="220">B315+1</f>
        <v>83</v>
      </c>
      <c r="C316" s="1"/>
      <c r="D316" s="4">
        <f t="shared" ref="D316:Z316" si="221">ROUND((D82+D$16)*2,2)</f>
        <v>0</v>
      </c>
      <c r="E316" s="4">
        <f t="shared" si="221"/>
        <v>0</v>
      </c>
      <c r="F316" s="4">
        <f t="shared" si="221"/>
        <v>0</v>
      </c>
      <c r="G316" s="4">
        <f t="shared" si="221"/>
        <v>0</v>
      </c>
      <c r="H316" s="4">
        <f t="shared" si="221"/>
        <v>0</v>
      </c>
      <c r="I316" s="4">
        <f t="shared" si="221"/>
        <v>0</v>
      </c>
      <c r="J316" s="4">
        <f t="shared" si="221"/>
        <v>0</v>
      </c>
      <c r="K316" s="4">
        <f t="shared" si="221"/>
        <v>0</v>
      </c>
      <c r="L316" s="4">
        <f t="shared" si="221"/>
        <v>0</v>
      </c>
      <c r="M316" s="4">
        <f t="shared" si="221"/>
        <v>0</v>
      </c>
      <c r="N316" s="4">
        <f t="shared" si="221"/>
        <v>0</v>
      </c>
      <c r="O316" s="4">
        <f t="shared" si="221"/>
        <v>0</v>
      </c>
      <c r="P316" s="4">
        <f t="shared" si="221"/>
        <v>0</v>
      </c>
      <c r="Q316" s="4">
        <f t="shared" si="221"/>
        <v>0</v>
      </c>
      <c r="R316" s="4">
        <f t="shared" si="221"/>
        <v>0</v>
      </c>
      <c r="S316" s="4">
        <f t="shared" si="221"/>
        <v>0</v>
      </c>
      <c r="T316" s="4">
        <f t="shared" si="221"/>
        <v>0</v>
      </c>
      <c r="U316" s="4">
        <f t="shared" si="221"/>
        <v>0</v>
      </c>
      <c r="V316" s="4">
        <f t="shared" si="221"/>
        <v>0</v>
      </c>
      <c r="W316" s="4">
        <f t="shared" si="221"/>
        <v>0</v>
      </c>
      <c r="X316" s="4">
        <f t="shared" si="221"/>
        <v>0</v>
      </c>
      <c r="Y316" s="4">
        <f t="shared" si="221"/>
        <v>0</v>
      </c>
      <c r="Z316" s="4">
        <f t="shared" si="221"/>
        <v>0</v>
      </c>
    </row>
    <row r="317" spans="2:26">
      <c r="B317" s="1">
        <f t="shared" si="220"/>
        <v>84</v>
      </c>
      <c r="C317" s="1"/>
      <c r="D317" s="4">
        <f t="shared" ref="D317:Z317" si="222">ROUND((D83+D$16)*2,2)</f>
        <v>0</v>
      </c>
      <c r="E317" s="4">
        <f t="shared" si="222"/>
        <v>0</v>
      </c>
      <c r="F317" s="4">
        <f t="shared" si="222"/>
        <v>0</v>
      </c>
      <c r="G317" s="4">
        <f t="shared" si="222"/>
        <v>0</v>
      </c>
      <c r="H317" s="4">
        <f t="shared" si="222"/>
        <v>0</v>
      </c>
      <c r="I317" s="4">
        <f t="shared" si="222"/>
        <v>0</v>
      </c>
      <c r="J317" s="4">
        <f t="shared" si="222"/>
        <v>0</v>
      </c>
      <c r="K317" s="4">
        <f t="shared" si="222"/>
        <v>0</v>
      </c>
      <c r="L317" s="4">
        <f t="shared" si="222"/>
        <v>0</v>
      </c>
      <c r="M317" s="4">
        <f t="shared" si="222"/>
        <v>0</v>
      </c>
      <c r="N317" s="4">
        <f t="shared" si="222"/>
        <v>0</v>
      </c>
      <c r="O317" s="4">
        <f t="shared" si="222"/>
        <v>0</v>
      </c>
      <c r="P317" s="4">
        <f t="shared" si="222"/>
        <v>0</v>
      </c>
      <c r="Q317" s="4">
        <f t="shared" si="222"/>
        <v>0</v>
      </c>
      <c r="R317" s="4">
        <f t="shared" si="222"/>
        <v>0</v>
      </c>
      <c r="S317" s="4">
        <f t="shared" si="222"/>
        <v>0</v>
      </c>
      <c r="T317" s="4">
        <f t="shared" si="222"/>
        <v>0</v>
      </c>
      <c r="U317" s="4">
        <f t="shared" si="222"/>
        <v>0</v>
      </c>
      <c r="V317" s="4">
        <f t="shared" si="222"/>
        <v>0</v>
      </c>
      <c r="W317" s="4">
        <f t="shared" si="222"/>
        <v>0</v>
      </c>
      <c r="X317" s="4">
        <f t="shared" si="222"/>
        <v>0</v>
      </c>
      <c r="Y317" s="4">
        <f t="shared" si="222"/>
        <v>0</v>
      </c>
      <c r="Z317" s="4">
        <f t="shared" si="222"/>
        <v>0</v>
      </c>
    </row>
    <row r="318" spans="2:26">
      <c r="B318" s="1">
        <f t="shared" si="220"/>
        <v>85</v>
      </c>
      <c r="C318" s="1"/>
      <c r="D318" s="4">
        <f t="shared" ref="D318:Z318" si="223">ROUND((D84+D$16)*2,2)</f>
        <v>0</v>
      </c>
      <c r="E318" s="4">
        <f t="shared" si="223"/>
        <v>0</v>
      </c>
      <c r="F318" s="4">
        <f t="shared" si="223"/>
        <v>0</v>
      </c>
      <c r="G318" s="4">
        <f t="shared" si="223"/>
        <v>0</v>
      </c>
      <c r="H318" s="4">
        <f t="shared" si="223"/>
        <v>0</v>
      </c>
      <c r="I318" s="4">
        <f t="shared" si="223"/>
        <v>0</v>
      </c>
      <c r="J318" s="4">
        <f t="shared" si="223"/>
        <v>0</v>
      </c>
      <c r="K318" s="4">
        <f t="shared" si="223"/>
        <v>0</v>
      </c>
      <c r="L318" s="4">
        <f t="shared" si="223"/>
        <v>0</v>
      </c>
      <c r="M318" s="4">
        <f t="shared" si="223"/>
        <v>0</v>
      </c>
      <c r="N318" s="4">
        <f t="shared" si="223"/>
        <v>0</v>
      </c>
      <c r="O318" s="4">
        <f t="shared" si="223"/>
        <v>0</v>
      </c>
      <c r="P318" s="4">
        <f t="shared" si="223"/>
        <v>0</v>
      </c>
      <c r="Q318" s="4">
        <f t="shared" si="223"/>
        <v>0</v>
      </c>
      <c r="R318" s="4">
        <f t="shared" si="223"/>
        <v>0</v>
      </c>
      <c r="S318" s="4">
        <f t="shared" si="223"/>
        <v>0</v>
      </c>
      <c r="T318" s="4">
        <f t="shared" si="223"/>
        <v>0</v>
      </c>
      <c r="U318" s="4">
        <f t="shared" si="223"/>
        <v>0</v>
      </c>
      <c r="V318" s="4">
        <f t="shared" si="223"/>
        <v>0</v>
      </c>
      <c r="W318" s="4">
        <f t="shared" si="223"/>
        <v>0</v>
      </c>
      <c r="X318" s="4">
        <f t="shared" si="223"/>
        <v>0</v>
      </c>
      <c r="Y318" s="4">
        <f t="shared" si="223"/>
        <v>0</v>
      </c>
      <c r="Z318" s="4">
        <f t="shared" si="223"/>
        <v>0</v>
      </c>
    </row>
    <row r="319" spans="2:26">
      <c r="B319" s="1">
        <f t="shared" si="220"/>
        <v>86</v>
      </c>
      <c r="C319" s="1"/>
      <c r="D319" s="4">
        <f t="shared" ref="D319:Z319" si="224">ROUND((D85+D$16)*2,2)</f>
        <v>0</v>
      </c>
      <c r="E319" s="4">
        <f t="shared" si="224"/>
        <v>0</v>
      </c>
      <c r="F319" s="4">
        <f t="shared" si="224"/>
        <v>0</v>
      </c>
      <c r="G319" s="4">
        <f t="shared" si="224"/>
        <v>0</v>
      </c>
      <c r="H319" s="4">
        <f t="shared" si="224"/>
        <v>0</v>
      </c>
      <c r="I319" s="4">
        <f t="shared" si="224"/>
        <v>0</v>
      </c>
      <c r="J319" s="4">
        <f t="shared" si="224"/>
        <v>0</v>
      </c>
      <c r="K319" s="4">
        <f t="shared" si="224"/>
        <v>0</v>
      </c>
      <c r="L319" s="4">
        <f t="shared" si="224"/>
        <v>0</v>
      </c>
      <c r="M319" s="4">
        <f t="shared" si="224"/>
        <v>0</v>
      </c>
      <c r="N319" s="4">
        <f t="shared" si="224"/>
        <v>0</v>
      </c>
      <c r="O319" s="4">
        <f t="shared" si="224"/>
        <v>0</v>
      </c>
      <c r="P319" s="4">
        <f t="shared" si="224"/>
        <v>0</v>
      </c>
      <c r="Q319" s="4">
        <f t="shared" si="224"/>
        <v>0</v>
      </c>
      <c r="R319" s="4">
        <f t="shared" si="224"/>
        <v>0</v>
      </c>
      <c r="S319" s="4">
        <f t="shared" si="224"/>
        <v>0</v>
      </c>
      <c r="T319" s="4">
        <f t="shared" si="224"/>
        <v>0</v>
      </c>
      <c r="U319" s="4">
        <f t="shared" si="224"/>
        <v>0</v>
      </c>
      <c r="V319" s="4">
        <f t="shared" si="224"/>
        <v>0</v>
      </c>
      <c r="W319" s="4">
        <f t="shared" si="224"/>
        <v>0</v>
      </c>
      <c r="X319" s="4">
        <f t="shared" si="224"/>
        <v>0</v>
      </c>
      <c r="Y319" s="4">
        <f t="shared" si="224"/>
        <v>0</v>
      </c>
      <c r="Z319" s="4">
        <f t="shared" si="224"/>
        <v>0</v>
      </c>
    </row>
    <row r="320" spans="2:26">
      <c r="B320" s="1">
        <f t="shared" si="220"/>
        <v>87</v>
      </c>
      <c r="C320" s="1"/>
      <c r="D320" s="4">
        <f t="shared" ref="D320:Z320" si="225">ROUND((D86+D$16)*2,2)</f>
        <v>0</v>
      </c>
      <c r="E320" s="4">
        <f t="shared" si="225"/>
        <v>0</v>
      </c>
      <c r="F320" s="4">
        <f t="shared" si="225"/>
        <v>0</v>
      </c>
      <c r="G320" s="4">
        <f t="shared" si="225"/>
        <v>0</v>
      </c>
      <c r="H320" s="4">
        <f t="shared" si="225"/>
        <v>0</v>
      </c>
      <c r="I320" s="4">
        <f t="shared" si="225"/>
        <v>0</v>
      </c>
      <c r="J320" s="4">
        <f t="shared" si="225"/>
        <v>0</v>
      </c>
      <c r="K320" s="4">
        <f t="shared" si="225"/>
        <v>0</v>
      </c>
      <c r="L320" s="4">
        <f t="shared" si="225"/>
        <v>0</v>
      </c>
      <c r="M320" s="4">
        <f t="shared" si="225"/>
        <v>0</v>
      </c>
      <c r="N320" s="4">
        <f t="shared" si="225"/>
        <v>0</v>
      </c>
      <c r="O320" s="4">
        <f t="shared" si="225"/>
        <v>0</v>
      </c>
      <c r="P320" s="4">
        <f t="shared" si="225"/>
        <v>0</v>
      </c>
      <c r="Q320" s="4">
        <f t="shared" si="225"/>
        <v>0</v>
      </c>
      <c r="R320" s="4">
        <f t="shared" si="225"/>
        <v>0</v>
      </c>
      <c r="S320" s="4">
        <f t="shared" si="225"/>
        <v>0</v>
      </c>
      <c r="T320" s="4">
        <f t="shared" si="225"/>
        <v>0</v>
      </c>
      <c r="U320" s="4">
        <f t="shared" si="225"/>
        <v>0</v>
      </c>
      <c r="V320" s="4">
        <f t="shared" si="225"/>
        <v>0</v>
      </c>
      <c r="W320" s="4">
        <f t="shared" si="225"/>
        <v>0</v>
      </c>
      <c r="X320" s="4">
        <f t="shared" si="225"/>
        <v>0</v>
      </c>
      <c r="Y320" s="4">
        <f t="shared" si="225"/>
        <v>0</v>
      </c>
      <c r="Z320" s="4">
        <f t="shared" si="225"/>
        <v>0</v>
      </c>
    </row>
    <row r="321" spans="2:26">
      <c r="B321" s="1">
        <f t="shared" si="220"/>
        <v>88</v>
      </c>
      <c r="C321" s="1"/>
      <c r="D321" s="4">
        <f t="shared" ref="D321:Z321" si="226">ROUND((D87+D$16)*2,2)</f>
        <v>0</v>
      </c>
      <c r="E321" s="4">
        <f t="shared" si="226"/>
        <v>0</v>
      </c>
      <c r="F321" s="4">
        <f t="shared" si="226"/>
        <v>0</v>
      </c>
      <c r="G321" s="4">
        <f t="shared" si="226"/>
        <v>0</v>
      </c>
      <c r="H321" s="4">
        <f t="shared" si="226"/>
        <v>0</v>
      </c>
      <c r="I321" s="4">
        <f t="shared" si="226"/>
        <v>0</v>
      </c>
      <c r="J321" s="4">
        <f t="shared" si="226"/>
        <v>0</v>
      </c>
      <c r="K321" s="4">
        <f t="shared" si="226"/>
        <v>0</v>
      </c>
      <c r="L321" s="4">
        <f t="shared" si="226"/>
        <v>0</v>
      </c>
      <c r="M321" s="4">
        <f t="shared" si="226"/>
        <v>0</v>
      </c>
      <c r="N321" s="4">
        <f t="shared" si="226"/>
        <v>0</v>
      </c>
      <c r="O321" s="4">
        <f t="shared" si="226"/>
        <v>0</v>
      </c>
      <c r="P321" s="4">
        <f t="shared" si="226"/>
        <v>0</v>
      </c>
      <c r="Q321" s="4">
        <f t="shared" si="226"/>
        <v>0</v>
      </c>
      <c r="R321" s="4">
        <f t="shared" si="226"/>
        <v>0</v>
      </c>
      <c r="S321" s="4">
        <f t="shared" si="226"/>
        <v>0</v>
      </c>
      <c r="T321" s="4">
        <f t="shared" si="226"/>
        <v>0</v>
      </c>
      <c r="U321" s="4">
        <f t="shared" si="226"/>
        <v>0</v>
      </c>
      <c r="V321" s="4">
        <f t="shared" si="226"/>
        <v>0</v>
      </c>
      <c r="W321" s="4">
        <f t="shared" si="226"/>
        <v>0</v>
      </c>
      <c r="X321" s="4">
        <f t="shared" si="226"/>
        <v>0</v>
      </c>
      <c r="Y321" s="4">
        <f t="shared" si="226"/>
        <v>0</v>
      </c>
      <c r="Z321" s="4">
        <f t="shared" si="226"/>
        <v>0</v>
      </c>
    </row>
    <row r="322" spans="2:26">
      <c r="B322" s="1">
        <f t="shared" si="220"/>
        <v>89</v>
      </c>
      <c r="C322" s="1"/>
      <c r="D322" s="4">
        <f t="shared" ref="D322:Z322" si="227">ROUND((D88+D$16)*2,2)</f>
        <v>0</v>
      </c>
      <c r="E322" s="4">
        <f t="shared" si="227"/>
        <v>0</v>
      </c>
      <c r="F322" s="4">
        <f t="shared" si="227"/>
        <v>0</v>
      </c>
      <c r="G322" s="4">
        <f t="shared" si="227"/>
        <v>0</v>
      </c>
      <c r="H322" s="4">
        <f t="shared" si="227"/>
        <v>0</v>
      </c>
      <c r="I322" s="4">
        <f t="shared" si="227"/>
        <v>0</v>
      </c>
      <c r="J322" s="4">
        <f t="shared" si="227"/>
        <v>0</v>
      </c>
      <c r="K322" s="4">
        <f t="shared" si="227"/>
        <v>0</v>
      </c>
      <c r="L322" s="4">
        <f t="shared" si="227"/>
        <v>0</v>
      </c>
      <c r="M322" s="4">
        <f t="shared" si="227"/>
        <v>0</v>
      </c>
      <c r="N322" s="4">
        <f t="shared" si="227"/>
        <v>0</v>
      </c>
      <c r="O322" s="4">
        <f t="shared" si="227"/>
        <v>0</v>
      </c>
      <c r="P322" s="4">
        <f t="shared" si="227"/>
        <v>0</v>
      </c>
      <c r="Q322" s="4">
        <f t="shared" si="227"/>
        <v>0</v>
      </c>
      <c r="R322" s="4">
        <f t="shared" si="227"/>
        <v>0</v>
      </c>
      <c r="S322" s="4">
        <f t="shared" si="227"/>
        <v>0</v>
      </c>
      <c r="T322" s="4">
        <f t="shared" si="227"/>
        <v>0</v>
      </c>
      <c r="U322" s="4">
        <f t="shared" si="227"/>
        <v>0</v>
      </c>
      <c r="V322" s="4">
        <f t="shared" si="227"/>
        <v>0</v>
      </c>
      <c r="W322" s="4">
        <f t="shared" si="227"/>
        <v>0</v>
      </c>
      <c r="X322" s="4">
        <f t="shared" si="227"/>
        <v>0</v>
      </c>
      <c r="Y322" s="4">
        <f t="shared" si="227"/>
        <v>0</v>
      </c>
      <c r="Z322" s="4">
        <f t="shared" si="227"/>
        <v>0</v>
      </c>
    </row>
  </sheetData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84C56-5A28-4EF2-BAC4-62391263863B}">
  <sheetPr codeName="Sheet80">
    <tabColor theme="8" tint="0.59999389629810485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 t="s">
        <v>100</v>
      </c>
      <c r="D15" s="1"/>
      <c r="E15" s="4"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0</v>
      </c>
      <c r="F16" s="4">
        <f t="shared" ref="F16:F47" si="0">ROUND(E16+$E$15*1.5,2)</f>
        <v>0</v>
      </c>
      <c r="G16" s="4">
        <f t="shared" ref="G16:G47" si="1">ROUND(E16*2,2)</f>
        <v>0</v>
      </c>
      <c r="H16" s="4">
        <f t="shared" ref="H16:H47" si="2">ROUND(G16+$E$15*2,2)</f>
        <v>0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0</v>
      </c>
      <c r="F17" s="4">
        <f t="shared" si="0"/>
        <v>0</v>
      </c>
      <c r="G17" s="4">
        <f t="shared" si="1"/>
        <v>0</v>
      </c>
      <c r="H17" s="4">
        <f t="shared" si="2"/>
        <v>0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0</v>
      </c>
      <c r="F18" s="4">
        <f t="shared" si="0"/>
        <v>0</v>
      </c>
      <c r="G18" s="4">
        <f t="shared" si="1"/>
        <v>0</v>
      </c>
      <c r="H18" s="4">
        <f t="shared" si="2"/>
        <v>0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0</v>
      </c>
      <c r="F19" s="4">
        <f t="shared" si="0"/>
        <v>0</v>
      </c>
      <c r="G19" s="4">
        <f t="shared" si="1"/>
        <v>0</v>
      </c>
      <c r="H19" s="4">
        <f t="shared" si="2"/>
        <v>0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0</v>
      </c>
      <c r="F20" s="4">
        <f t="shared" si="0"/>
        <v>0</v>
      </c>
      <c r="G20" s="4">
        <f t="shared" si="1"/>
        <v>0</v>
      </c>
      <c r="H20" s="4">
        <f t="shared" si="2"/>
        <v>0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0</v>
      </c>
      <c r="F21" s="4">
        <f t="shared" si="0"/>
        <v>0</v>
      </c>
      <c r="G21" s="4">
        <f t="shared" si="1"/>
        <v>0</v>
      </c>
      <c r="H21" s="4">
        <f t="shared" si="2"/>
        <v>0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0</v>
      </c>
      <c r="F22" s="4">
        <f t="shared" si="0"/>
        <v>0</v>
      </c>
      <c r="G22" s="4">
        <f t="shared" si="1"/>
        <v>0</v>
      </c>
      <c r="H22" s="4">
        <f t="shared" si="2"/>
        <v>0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0</v>
      </c>
      <c r="F23" s="4">
        <f t="shared" si="0"/>
        <v>0</v>
      </c>
      <c r="G23" s="4">
        <f t="shared" si="1"/>
        <v>0</v>
      </c>
      <c r="H23" s="4">
        <f t="shared" si="2"/>
        <v>0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0</v>
      </c>
      <c r="F24" s="4">
        <f>ROUND(E24+$E$15*1.5,2)</f>
        <v>0</v>
      </c>
      <c r="G24" s="4">
        <f t="shared" si="1"/>
        <v>0</v>
      </c>
      <c r="H24" s="4">
        <f t="shared" si="2"/>
        <v>0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0</v>
      </c>
      <c r="F25" s="4">
        <f t="shared" si="0"/>
        <v>0</v>
      </c>
      <c r="G25" s="4">
        <f t="shared" si="1"/>
        <v>0</v>
      </c>
      <c r="H25" s="4">
        <f t="shared" si="2"/>
        <v>0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0</v>
      </c>
      <c r="F26" s="4">
        <f t="shared" si="0"/>
        <v>0</v>
      </c>
      <c r="G26" s="4">
        <f t="shared" si="1"/>
        <v>0</v>
      </c>
      <c r="H26" s="4">
        <f t="shared" si="2"/>
        <v>0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0</v>
      </c>
      <c r="F27" s="4">
        <f t="shared" si="0"/>
        <v>0</v>
      </c>
      <c r="G27" s="4">
        <f t="shared" si="1"/>
        <v>0</v>
      </c>
      <c r="H27" s="4">
        <f t="shared" si="2"/>
        <v>0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0</v>
      </c>
      <c r="F28" s="4">
        <f t="shared" si="0"/>
        <v>0</v>
      </c>
      <c r="G28" s="4">
        <f t="shared" si="1"/>
        <v>0</v>
      </c>
      <c r="H28" s="4">
        <f t="shared" si="2"/>
        <v>0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0</v>
      </c>
      <c r="F29" s="4">
        <f t="shared" si="0"/>
        <v>0</v>
      </c>
      <c r="G29" s="4">
        <f t="shared" si="1"/>
        <v>0</v>
      </c>
      <c r="H29" s="4">
        <f t="shared" si="2"/>
        <v>0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0</v>
      </c>
      <c r="F30" s="4">
        <f t="shared" si="0"/>
        <v>0</v>
      </c>
      <c r="G30" s="4">
        <f t="shared" si="1"/>
        <v>0</v>
      </c>
      <c r="H30" s="4">
        <f t="shared" si="2"/>
        <v>0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0</v>
      </c>
      <c r="F31" s="4">
        <f t="shared" si="0"/>
        <v>0</v>
      </c>
      <c r="G31" s="4">
        <f t="shared" si="1"/>
        <v>0</v>
      </c>
      <c r="H31" s="4">
        <f t="shared" si="2"/>
        <v>0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0</v>
      </c>
      <c r="F32" s="4">
        <f t="shared" si="0"/>
        <v>0</v>
      </c>
      <c r="G32" s="4">
        <f t="shared" si="1"/>
        <v>0</v>
      </c>
      <c r="H32" s="4">
        <f t="shared" si="2"/>
        <v>0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0</v>
      </c>
      <c r="F33" s="4">
        <f t="shared" si="0"/>
        <v>0</v>
      </c>
      <c r="G33" s="4">
        <f t="shared" si="1"/>
        <v>0</v>
      </c>
      <c r="H33" s="4">
        <f t="shared" si="2"/>
        <v>0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0</v>
      </c>
      <c r="F34" s="4">
        <f t="shared" si="0"/>
        <v>0</v>
      </c>
      <c r="G34" s="4">
        <f t="shared" si="1"/>
        <v>0</v>
      </c>
      <c r="H34" s="4">
        <f t="shared" si="2"/>
        <v>0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0</v>
      </c>
      <c r="F35" s="4">
        <f t="shared" si="0"/>
        <v>0</v>
      </c>
      <c r="G35" s="4">
        <f t="shared" si="1"/>
        <v>0</v>
      </c>
      <c r="H35" s="4">
        <f t="shared" si="2"/>
        <v>0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0</v>
      </c>
      <c r="F36" s="4">
        <f t="shared" si="0"/>
        <v>0</v>
      </c>
      <c r="G36" s="4">
        <f t="shared" si="1"/>
        <v>0</v>
      </c>
      <c r="H36" s="4">
        <f t="shared" si="2"/>
        <v>0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0</v>
      </c>
      <c r="F37" s="4">
        <f t="shared" si="0"/>
        <v>0</v>
      </c>
      <c r="G37" s="4">
        <f t="shared" si="1"/>
        <v>0</v>
      </c>
      <c r="H37" s="4">
        <f t="shared" si="2"/>
        <v>0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0</v>
      </c>
      <c r="F38" s="4">
        <f t="shared" si="0"/>
        <v>0</v>
      </c>
      <c r="G38" s="4">
        <f t="shared" si="1"/>
        <v>0</v>
      </c>
      <c r="H38" s="4">
        <f t="shared" si="2"/>
        <v>0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0</v>
      </c>
      <c r="F39" s="4">
        <f t="shared" si="0"/>
        <v>0</v>
      </c>
      <c r="G39" s="4">
        <f t="shared" si="1"/>
        <v>0</v>
      </c>
      <c r="H39" s="4">
        <f t="shared" si="2"/>
        <v>0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0</v>
      </c>
      <c r="F40" s="4">
        <f t="shared" si="0"/>
        <v>0</v>
      </c>
      <c r="G40" s="4">
        <f t="shared" si="1"/>
        <v>0</v>
      </c>
      <c r="H40" s="4">
        <f t="shared" si="2"/>
        <v>0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0</v>
      </c>
      <c r="F41" s="4">
        <f t="shared" si="0"/>
        <v>0</v>
      </c>
      <c r="G41" s="4">
        <f t="shared" si="1"/>
        <v>0</v>
      </c>
      <c r="H41" s="4">
        <f t="shared" si="2"/>
        <v>0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0</v>
      </c>
      <c r="F42" s="4">
        <f t="shared" si="0"/>
        <v>0</v>
      </c>
      <c r="G42" s="4">
        <f t="shared" si="1"/>
        <v>0</v>
      </c>
      <c r="H42" s="4">
        <f t="shared" si="2"/>
        <v>0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0</v>
      </c>
      <c r="F43" s="4">
        <f t="shared" si="0"/>
        <v>0</v>
      </c>
      <c r="G43" s="4">
        <f t="shared" si="1"/>
        <v>0</v>
      </c>
      <c r="H43" s="4">
        <f t="shared" si="2"/>
        <v>0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0</v>
      </c>
      <c r="F44" s="4">
        <f t="shared" si="0"/>
        <v>0</v>
      </c>
      <c r="G44" s="4">
        <f t="shared" si="1"/>
        <v>0</v>
      </c>
      <c r="H44" s="4">
        <f t="shared" si="2"/>
        <v>0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0</v>
      </c>
      <c r="F45" s="4">
        <f t="shared" si="0"/>
        <v>0</v>
      </c>
      <c r="G45" s="4">
        <f t="shared" si="1"/>
        <v>0</v>
      </c>
      <c r="H45" s="4">
        <f t="shared" si="2"/>
        <v>0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0</v>
      </c>
      <c r="F46" s="4">
        <f t="shared" si="0"/>
        <v>0</v>
      </c>
      <c r="G46" s="4">
        <f t="shared" si="1"/>
        <v>0</v>
      </c>
      <c r="H46" s="4">
        <f t="shared" si="2"/>
        <v>0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0</v>
      </c>
      <c r="F47" s="4">
        <f t="shared" si="0"/>
        <v>0</v>
      </c>
      <c r="G47" s="4">
        <f t="shared" si="1"/>
        <v>0</v>
      </c>
      <c r="H47" s="4">
        <f t="shared" si="2"/>
        <v>0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0</v>
      </c>
      <c r="F48" s="4">
        <f t="shared" ref="F48:F79" si="3">ROUND(E48+$E$15*1.5,2)</f>
        <v>0</v>
      </c>
      <c r="G48" s="4">
        <f t="shared" ref="G48:G79" si="4">ROUND(E48*2,2)</f>
        <v>0</v>
      </c>
      <c r="H48" s="4">
        <f t="shared" ref="H48:H79" si="5">ROUND(G48+$E$15*2,2)</f>
        <v>0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0</v>
      </c>
      <c r="F49" s="4">
        <f t="shared" si="3"/>
        <v>0</v>
      </c>
      <c r="G49" s="4">
        <f t="shared" si="4"/>
        <v>0</v>
      </c>
      <c r="H49" s="4">
        <f t="shared" si="5"/>
        <v>0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0</v>
      </c>
      <c r="F50" s="4">
        <f t="shared" si="3"/>
        <v>0</v>
      </c>
      <c r="G50" s="4">
        <f t="shared" si="4"/>
        <v>0</v>
      </c>
      <c r="H50" s="4">
        <f t="shared" si="5"/>
        <v>0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0</v>
      </c>
      <c r="F51" s="4">
        <f t="shared" si="3"/>
        <v>0</v>
      </c>
      <c r="G51" s="4">
        <f t="shared" si="4"/>
        <v>0</v>
      </c>
      <c r="H51" s="4">
        <f t="shared" si="5"/>
        <v>0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0</v>
      </c>
      <c r="F52" s="4">
        <f t="shared" si="3"/>
        <v>0</v>
      </c>
      <c r="G52" s="4">
        <f t="shared" si="4"/>
        <v>0</v>
      </c>
      <c r="H52" s="4">
        <f t="shared" si="5"/>
        <v>0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0</v>
      </c>
      <c r="F53" s="4">
        <f t="shared" si="3"/>
        <v>0</v>
      </c>
      <c r="G53" s="4">
        <f t="shared" si="4"/>
        <v>0</v>
      </c>
      <c r="H53" s="4">
        <f t="shared" si="5"/>
        <v>0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0</v>
      </c>
      <c r="F54" s="4">
        <f t="shared" si="3"/>
        <v>0</v>
      </c>
      <c r="G54" s="4">
        <f t="shared" si="4"/>
        <v>0</v>
      </c>
      <c r="H54" s="4">
        <f t="shared" si="5"/>
        <v>0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0</v>
      </c>
      <c r="F55" s="4">
        <f t="shared" si="3"/>
        <v>0</v>
      </c>
      <c r="G55" s="4">
        <f t="shared" si="4"/>
        <v>0</v>
      </c>
      <c r="H55" s="4">
        <f t="shared" si="5"/>
        <v>0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0</v>
      </c>
      <c r="F56" s="4">
        <f t="shared" si="3"/>
        <v>0</v>
      </c>
      <c r="G56" s="4">
        <f t="shared" si="4"/>
        <v>0</v>
      </c>
      <c r="H56" s="4">
        <f t="shared" si="5"/>
        <v>0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0</v>
      </c>
      <c r="F57" s="4">
        <f t="shared" si="3"/>
        <v>0</v>
      </c>
      <c r="G57" s="4">
        <f t="shared" si="4"/>
        <v>0</v>
      </c>
      <c r="H57" s="4">
        <f t="shared" si="5"/>
        <v>0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0</v>
      </c>
      <c r="F58" s="4">
        <f t="shared" si="3"/>
        <v>0</v>
      </c>
      <c r="G58" s="4">
        <f t="shared" si="4"/>
        <v>0</v>
      </c>
      <c r="H58" s="4">
        <f t="shared" si="5"/>
        <v>0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0</v>
      </c>
      <c r="F59" s="4">
        <f t="shared" si="3"/>
        <v>0</v>
      </c>
      <c r="G59" s="4">
        <f t="shared" si="4"/>
        <v>0</v>
      </c>
      <c r="H59" s="4">
        <f t="shared" si="5"/>
        <v>0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0</v>
      </c>
      <c r="F60" s="4">
        <f t="shared" si="3"/>
        <v>0</v>
      </c>
      <c r="G60" s="4">
        <f t="shared" si="4"/>
        <v>0</v>
      </c>
      <c r="H60" s="4">
        <f t="shared" si="5"/>
        <v>0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0</v>
      </c>
      <c r="F61" s="4">
        <f t="shared" si="3"/>
        <v>0</v>
      </c>
      <c r="G61" s="4">
        <f t="shared" si="4"/>
        <v>0</v>
      </c>
      <c r="H61" s="4">
        <f t="shared" si="5"/>
        <v>0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0</v>
      </c>
      <c r="F62" s="4">
        <f t="shared" si="3"/>
        <v>0</v>
      </c>
      <c r="G62" s="4">
        <f t="shared" si="4"/>
        <v>0</v>
      </c>
      <c r="H62" s="4">
        <f t="shared" si="5"/>
        <v>0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0</v>
      </c>
      <c r="F63" s="4">
        <f t="shared" si="3"/>
        <v>0</v>
      </c>
      <c r="G63" s="4">
        <f t="shared" si="4"/>
        <v>0</v>
      </c>
      <c r="H63" s="4">
        <f t="shared" si="5"/>
        <v>0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0</v>
      </c>
      <c r="F64" s="4">
        <f t="shared" si="3"/>
        <v>0</v>
      </c>
      <c r="G64" s="4">
        <f t="shared" si="4"/>
        <v>0</v>
      </c>
      <c r="H64" s="4">
        <f t="shared" si="5"/>
        <v>0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0</v>
      </c>
      <c r="F65" s="4">
        <f t="shared" si="3"/>
        <v>0</v>
      </c>
      <c r="G65" s="4">
        <f t="shared" si="4"/>
        <v>0</v>
      </c>
      <c r="H65" s="4">
        <f t="shared" si="5"/>
        <v>0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0</v>
      </c>
      <c r="F66" s="4">
        <f t="shared" si="3"/>
        <v>0</v>
      </c>
      <c r="G66" s="4">
        <f t="shared" si="4"/>
        <v>0</v>
      </c>
      <c r="H66" s="4">
        <f t="shared" si="5"/>
        <v>0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0</v>
      </c>
      <c r="F67" s="4">
        <f t="shared" si="3"/>
        <v>0</v>
      </c>
      <c r="G67" s="4">
        <f t="shared" si="4"/>
        <v>0</v>
      </c>
      <c r="H67" s="4">
        <f t="shared" si="5"/>
        <v>0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0</v>
      </c>
      <c r="F68" s="4">
        <f t="shared" si="3"/>
        <v>0</v>
      </c>
      <c r="G68" s="4">
        <f t="shared" si="4"/>
        <v>0</v>
      </c>
      <c r="H68" s="4">
        <f t="shared" si="5"/>
        <v>0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0</v>
      </c>
      <c r="F69" s="4">
        <f t="shared" si="3"/>
        <v>0</v>
      </c>
      <c r="G69" s="4">
        <f t="shared" si="4"/>
        <v>0</v>
      </c>
      <c r="H69" s="4">
        <f t="shared" si="5"/>
        <v>0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0</v>
      </c>
      <c r="F70" s="4">
        <f t="shared" si="3"/>
        <v>0</v>
      </c>
      <c r="G70" s="4">
        <f t="shared" si="4"/>
        <v>0</v>
      </c>
      <c r="H70" s="4">
        <f t="shared" si="5"/>
        <v>0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0</v>
      </c>
      <c r="F71" s="4">
        <f t="shared" si="3"/>
        <v>0</v>
      </c>
      <c r="G71" s="4">
        <f t="shared" si="4"/>
        <v>0</v>
      </c>
      <c r="H71" s="4">
        <f t="shared" si="5"/>
        <v>0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0</v>
      </c>
      <c r="F72" s="4">
        <f t="shared" si="3"/>
        <v>0</v>
      </c>
      <c r="G72" s="4">
        <f t="shared" si="4"/>
        <v>0</v>
      </c>
      <c r="H72" s="4">
        <f t="shared" si="5"/>
        <v>0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0</v>
      </c>
      <c r="F73" s="4">
        <f t="shared" si="3"/>
        <v>0</v>
      </c>
      <c r="G73" s="4">
        <f t="shared" si="4"/>
        <v>0</v>
      </c>
      <c r="H73" s="4">
        <f t="shared" si="5"/>
        <v>0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0</v>
      </c>
      <c r="F74" s="4">
        <f t="shared" si="3"/>
        <v>0</v>
      </c>
      <c r="G74" s="4">
        <f t="shared" si="4"/>
        <v>0</v>
      </c>
      <c r="H74" s="4">
        <f t="shared" si="5"/>
        <v>0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0</v>
      </c>
      <c r="F75" s="4">
        <f t="shared" si="3"/>
        <v>0</v>
      </c>
      <c r="G75" s="4">
        <f t="shared" si="4"/>
        <v>0</v>
      </c>
      <c r="H75" s="4">
        <f t="shared" si="5"/>
        <v>0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0</v>
      </c>
      <c r="F76" s="4">
        <f t="shared" si="3"/>
        <v>0</v>
      </c>
      <c r="G76" s="4">
        <f t="shared" si="4"/>
        <v>0</v>
      </c>
      <c r="H76" s="4">
        <f t="shared" si="5"/>
        <v>0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0</v>
      </c>
      <c r="F77" s="4">
        <f t="shared" si="3"/>
        <v>0</v>
      </c>
      <c r="G77" s="4">
        <f t="shared" si="4"/>
        <v>0</v>
      </c>
      <c r="H77" s="4">
        <f t="shared" si="5"/>
        <v>0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0</v>
      </c>
      <c r="F78" s="4">
        <f t="shared" si="3"/>
        <v>0</v>
      </c>
      <c r="G78" s="4">
        <f t="shared" si="4"/>
        <v>0</v>
      </c>
      <c r="H78" s="4">
        <f t="shared" si="5"/>
        <v>0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0</v>
      </c>
      <c r="F79" s="4">
        <f t="shared" si="3"/>
        <v>0</v>
      </c>
      <c r="G79" s="4">
        <f t="shared" si="4"/>
        <v>0</v>
      </c>
      <c r="H79" s="4">
        <f t="shared" si="5"/>
        <v>0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0</v>
      </c>
      <c r="F80" s="4">
        <f t="shared" ref="F80:F87" si="6">ROUND(E80+$E$15*1.5,2)</f>
        <v>0</v>
      </c>
      <c r="G80" s="4">
        <f t="shared" ref="G80:G87" si="7">ROUND(E80*2,2)</f>
        <v>0</v>
      </c>
      <c r="H80" s="4">
        <f t="shared" ref="H80:H87" si="8">ROUND(G80+$E$15*2,2)</f>
        <v>0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0</v>
      </c>
      <c r="F81" s="4">
        <f t="shared" si="6"/>
        <v>0</v>
      </c>
      <c r="G81" s="4">
        <f t="shared" si="7"/>
        <v>0</v>
      </c>
      <c r="H81" s="4">
        <f t="shared" si="8"/>
        <v>0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0</v>
      </c>
      <c r="F82" s="4">
        <f t="shared" si="6"/>
        <v>0</v>
      </c>
      <c r="G82" s="4">
        <f t="shared" si="7"/>
        <v>0</v>
      </c>
      <c r="H82" s="4">
        <f t="shared" si="8"/>
        <v>0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0</v>
      </c>
      <c r="F83" s="4">
        <f t="shared" si="6"/>
        <v>0</v>
      </c>
      <c r="G83" s="4">
        <f t="shared" si="7"/>
        <v>0</v>
      </c>
      <c r="H83" s="4">
        <f t="shared" si="8"/>
        <v>0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0</v>
      </c>
      <c r="F84" s="4">
        <f t="shared" si="6"/>
        <v>0</v>
      </c>
      <c r="G84" s="4">
        <f t="shared" si="7"/>
        <v>0</v>
      </c>
      <c r="H84" s="4">
        <f t="shared" si="8"/>
        <v>0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0</v>
      </c>
      <c r="F85" s="4">
        <f t="shared" si="6"/>
        <v>0</v>
      </c>
      <c r="G85" s="4">
        <f t="shared" si="7"/>
        <v>0</v>
      </c>
      <c r="H85" s="4">
        <f t="shared" si="8"/>
        <v>0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0</v>
      </c>
      <c r="F86" s="4">
        <f t="shared" si="6"/>
        <v>0</v>
      </c>
      <c r="G86" s="4">
        <f t="shared" si="7"/>
        <v>0</v>
      </c>
      <c r="H86" s="4">
        <f t="shared" si="8"/>
        <v>0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0</v>
      </c>
      <c r="F87" s="4">
        <f t="shared" si="6"/>
        <v>0</v>
      </c>
      <c r="G87" s="4">
        <f t="shared" si="7"/>
        <v>0</v>
      </c>
      <c r="H87" s="4">
        <f t="shared" si="8"/>
        <v>0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33DAA-0A8E-4CE1-9049-D9207ED559B4}">
  <sheetPr codeName="Sheet81">
    <tabColor theme="8" tint="0.59999389629810485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29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 t="s">
        <v>100</v>
      </c>
      <c r="D15" s="1"/>
      <c r="E15" s="4">
        <v>0</v>
      </c>
      <c r="F15" s="4"/>
      <c r="G15" s="4"/>
      <c r="H15" s="4"/>
      <c r="I15" s="4"/>
    </row>
    <row r="16" spans="2:9">
      <c r="C16" s="1">
        <v>18</v>
      </c>
      <c r="D16" s="1"/>
      <c r="E16" s="4">
        <v>0</v>
      </c>
      <c r="F16" s="4">
        <f t="shared" ref="F16:F47" si="0">ROUND(E16+$E$15*1.5,2)</f>
        <v>0</v>
      </c>
      <c r="G16" s="4">
        <f t="shared" ref="G16:G47" si="1">ROUND(E16*2,2)</f>
        <v>0</v>
      </c>
      <c r="H16" s="4">
        <f t="shared" ref="H16:H47" si="2">ROUND(G16+$E$15*2,2)</f>
        <v>0</v>
      </c>
      <c r="I16" s="4"/>
    </row>
    <row r="17" spans="3:9">
      <c r="C17" s="1">
        <v>19</v>
      </c>
      <c r="D17" s="1"/>
      <c r="E17" s="4">
        <v>0</v>
      </c>
      <c r="F17" s="4">
        <f t="shared" si="0"/>
        <v>0</v>
      </c>
      <c r="G17" s="4">
        <f t="shared" si="1"/>
        <v>0</v>
      </c>
      <c r="H17" s="4">
        <f t="shared" si="2"/>
        <v>0</v>
      </c>
      <c r="I17" s="4"/>
    </row>
    <row r="18" spans="3:9">
      <c r="C18" s="1">
        <v>20</v>
      </c>
      <c r="D18" s="1"/>
      <c r="E18" s="4">
        <v>0</v>
      </c>
      <c r="F18" s="4">
        <f t="shared" si="0"/>
        <v>0</v>
      </c>
      <c r="G18" s="4">
        <f t="shared" si="1"/>
        <v>0</v>
      </c>
      <c r="H18" s="4">
        <f t="shared" si="2"/>
        <v>0</v>
      </c>
      <c r="I18" s="4"/>
    </row>
    <row r="19" spans="3:9">
      <c r="C19" s="1">
        <v>21</v>
      </c>
      <c r="D19" s="1"/>
      <c r="E19" s="4">
        <v>0</v>
      </c>
      <c r="F19" s="4">
        <f t="shared" si="0"/>
        <v>0</v>
      </c>
      <c r="G19" s="4">
        <f t="shared" si="1"/>
        <v>0</v>
      </c>
      <c r="H19" s="4">
        <f t="shared" si="2"/>
        <v>0</v>
      </c>
      <c r="I19" s="4"/>
    </row>
    <row r="20" spans="3:9">
      <c r="C20" s="1">
        <v>22</v>
      </c>
      <c r="D20" s="1"/>
      <c r="E20" s="4">
        <v>0</v>
      </c>
      <c r="F20" s="4">
        <f t="shared" si="0"/>
        <v>0</v>
      </c>
      <c r="G20" s="4">
        <f t="shared" si="1"/>
        <v>0</v>
      </c>
      <c r="H20" s="4">
        <f t="shared" si="2"/>
        <v>0</v>
      </c>
      <c r="I20" s="4"/>
    </row>
    <row r="21" spans="3:9">
      <c r="C21" s="1">
        <v>23</v>
      </c>
      <c r="D21" s="1"/>
      <c r="E21" s="4">
        <v>0</v>
      </c>
      <c r="F21" s="4">
        <f t="shared" si="0"/>
        <v>0</v>
      </c>
      <c r="G21" s="4">
        <f t="shared" si="1"/>
        <v>0</v>
      </c>
      <c r="H21" s="4">
        <f t="shared" si="2"/>
        <v>0</v>
      </c>
      <c r="I21" s="4"/>
    </row>
    <row r="22" spans="3:9">
      <c r="C22" s="1">
        <v>24</v>
      </c>
      <c r="D22" s="1"/>
      <c r="E22" s="4">
        <v>0</v>
      </c>
      <c r="F22" s="4">
        <f t="shared" si="0"/>
        <v>0</v>
      </c>
      <c r="G22" s="4">
        <f t="shared" si="1"/>
        <v>0</v>
      </c>
      <c r="H22" s="4">
        <f t="shared" si="2"/>
        <v>0</v>
      </c>
      <c r="I22" s="4"/>
    </row>
    <row r="23" spans="3:9">
      <c r="C23" s="1">
        <v>25</v>
      </c>
      <c r="D23" s="1"/>
      <c r="E23" s="4">
        <v>0</v>
      </c>
      <c r="F23" s="4">
        <f t="shared" si="0"/>
        <v>0</v>
      </c>
      <c r="G23" s="4">
        <f t="shared" si="1"/>
        <v>0</v>
      </c>
      <c r="H23" s="4">
        <f t="shared" si="2"/>
        <v>0</v>
      </c>
      <c r="I23" s="4"/>
    </row>
    <row r="24" spans="3:9">
      <c r="C24" s="1">
        <v>26</v>
      </c>
      <c r="D24" s="1"/>
      <c r="E24" s="4">
        <v>0</v>
      </c>
      <c r="F24" s="4">
        <f t="shared" si="0"/>
        <v>0</v>
      </c>
      <c r="G24" s="4">
        <f t="shared" si="1"/>
        <v>0</v>
      </c>
      <c r="H24" s="4">
        <f t="shared" si="2"/>
        <v>0</v>
      </c>
      <c r="I24" s="4"/>
    </row>
    <row r="25" spans="3:9">
      <c r="C25" s="1">
        <v>27</v>
      </c>
      <c r="D25" s="1"/>
      <c r="E25" s="4">
        <v>0</v>
      </c>
      <c r="F25" s="4">
        <f t="shared" si="0"/>
        <v>0</v>
      </c>
      <c r="G25" s="4">
        <f t="shared" si="1"/>
        <v>0</v>
      </c>
      <c r="H25" s="4">
        <f t="shared" si="2"/>
        <v>0</v>
      </c>
      <c r="I25" s="4"/>
    </row>
    <row r="26" spans="3:9">
      <c r="C26" s="1">
        <v>28</v>
      </c>
      <c r="D26" s="1"/>
      <c r="E26" s="4">
        <v>0</v>
      </c>
      <c r="F26" s="4">
        <f t="shared" si="0"/>
        <v>0</v>
      </c>
      <c r="G26" s="4">
        <f t="shared" si="1"/>
        <v>0</v>
      </c>
      <c r="H26" s="4">
        <f t="shared" si="2"/>
        <v>0</v>
      </c>
      <c r="I26" s="4"/>
    </row>
    <row r="27" spans="3:9">
      <c r="C27" s="1">
        <v>29</v>
      </c>
      <c r="D27" s="1"/>
      <c r="E27" s="4">
        <v>0</v>
      </c>
      <c r="F27" s="4">
        <f t="shared" si="0"/>
        <v>0</v>
      </c>
      <c r="G27" s="4">
        <f t="shared" si="1"/>
        <v>0</v>
      </c>
      <c r="H27" s="4">
        <f t="shared" si="2"/>
        <v>0</v>
      </c>
      <c r="I27" s="4"/>
    </row>
    <row r="28" spans="3:9">
      <c r="C28" s="1">
        <v>30</v>
      </c>
      <c r="D28" s="1"/>
      <c r="E28" s="4">
        <v>0</v>
      </c>
      <c r="F28" s="4">
        <f t="shared" si="0"/>
        <v>0</v>
      </c>
      <c r="G28" s="4">
        <f t="shared" si="1"/>
        <v>0</v>
      </c>
      <c r="H28" s="4">
        <f t="shared" si="2"/>
        <v>0</v>
      </c>
      <c r="I28" s="4"/>
    </row>
    <row r="29" spans="3:9">
      <c r="C29" s="1">
        <v>31</v>
      </c>
      <c r="D29" s="1"/>
      <c r="E29" s="4">
        <v>0</v>
      </c>
      <c r="F29" s="4">
        <f t="shared" si="0"/>
        <v>0</v>
      </c>
      <c r="G29" s="4">
        <f t="shared" si="1"/>
        <v>0</v>
      </c>
      <c r="H29" s="4">
        <f t="shared" si="2"/>
        <v>0</v>
      </c>
      <c r="I29" s="4"/>
    </row>
    <row r="30" spans="3:9">
      <c r="C30" s="1">
        <v>32</v>
      </c>
      <c r="D30" s="1"/>
      <c r="E30" s="4">
        <v>0</v>
      </c>
      <c r="F30" s="4">
        <f t="shared" si="0"/>
        <v>0</v>
      </c>
      <c r="G30" s="4">
        <f t="shared" si="1"/>
        <v>0</v>
      </c>
      <c r="H30" s="4">
        <f t="shared" si="2"/>
        <v>0</v>
      </c>
      <c r="I30" s="4"/>
    </row>
    <row r="31" spans="3:9">
      <c r="C31" s="1">
        <v>33</v>
      </c>
      <c r="D31" s="1"/>
      <c r="E31" s="4">
        <v>0</v>
      </c>
      <c r="F31" s="4">
        <f t="shared" si="0"/>
        <v>0</v>
      </c>
      <c r="G31" s="4">
        <f t="shared" si="1"/>
        <v>0</v>
      </c>
      <c r="H31" s="4">
        <f t="shared" si="2"/>
        <v>0</v>
      </c>
      <c r="I31" s="4"/>
    </row>
    <row r="32" spans="3:9">
      <c r="C32" s="1">
        <v>34</v>
      </c>
      <c r="D32" s="1"/>
      <c r="E32" s="4">
        <v>0</v>
      </c>
      <c r="F32" s="4">
        <f t="shared" si="0"/>
        <v>0</v>
      </c>
      <c r="G32" s="4">
        <f t="shared" si="1"/>
        <v>0</v>
      </c>
      <c r="H32" s="4">
        <f t="shared" si="2"/>
        <v>0</v>
      </c>
      <c r="I32" s="4"/>
    </row>
    <row r="33" spans="3:9">
      <c r="C33" s="1">
        <v>35</v>
      </c>
      <c r="D33" s="1"/>
      <c r="E33" s="4">
        <v>0</v>
      </c>
      <c r="F33" s="4">
        <f t="shared" si="0"/>
        <v>0</v>
      </c>
      <c r="G33" s="4">
        <f t="shared" si="1"/>
        <v>0</v>
      </c>
      <c r="H33" s="4">
        <f t="shared" si="2"/>
        <v>0</v>
      </c>
      <c r="I33" s="4"/>
    </row>
    <row r="34" spans="3:9">
      <c r="C34" s="1">
        <v>36</v>
      </c>
      <c r="D34" s="1"/>
      <c r="E34" s="4">
        <v>0</v>
      </c>
      <c r="F34" s="4">
        <f t="shared" si="0"/>
        <v>0</v>
      </c>
      <c r="G34" s="4">
        <f t="shared" si="1"/>
        <v>0</v>
      </c>
      <c r="H34" s="4">
        <f t="shared" si="2"/>
        <v>0</v>
      </c>
      <c r="I34" s="4"/>
    </row>
    <row r="35" spans="3:9">
      <c r="C35" s="1">
        <v>37</v>
      </c>
      <c r="D35" s="1"/>
      <c r="E35" s="4">
        <v>0</v>
      </c>
      <c r="F35" s="4">
        <f t="shared" si="0"/>
        <v>0</v>
      </c>
      <c r="G35" s="4">
        <f t="shared" si="1"/>
        <v>0</v>
      </c>
      <c r="H35" s="4">
        <f t="shared" si="2"/>
        <v>0</v>
      </c>
      <c r="I35" s="4"/>
    </row>
    <row r="36" spans="3:9">
      <c r="C36" s="1">
        <v>38</v>
      </c>
      <c r="D36" s="1"/>
      <c r="E36" s="4">
        <v>0</v>
      </c>
      <c r="F36" s="4">
        <f t="shared" si="0"/>
        <v>0</v>
      </c>
      <c r="G36" s="4">
        <f t="shared" si="1"/>
        <v>0</v>
      </c>
      <c r="H36" s="4">
        <f t="shared" si="2"/>
        <v>0</v>
      </c>
      <c r="I36" s="4"/>
    </row>
    <row r="37" spans="3:9">
      <c r="C37" s="1">
        <v>39</v>
      </c>
      <c r="D37" s="1"/>
      <c r="E37" s="4">
        <v>0</v>
      </c>
      <c r="F37" s="4">
        <f t="shared" si="0"/>
        <v>0</v>
      </c>
      <c r="G37" s="4">
        <f t="shared" si="1"/>
        <v>0</v>
      </c>
      <c r="H37" s="4">
        <f t="shared" si="2"/>
        <v>0</v>
      </c>
      <c r="I37" s="4"/>
    </row>
    <row r="38" spans="3:9">
      <c r="C38" s="1">
        <v>40</v>
      </c>
      <c r="D38" s="1"/>
      <c r="E38" s="4">
        <v>0</v>
      </c>
      <c r="F38" s="4">
        <f t="shared" si="0"/>
        <v>0</v>
      </c>
      <c r="G38" s="4">
        <f t="shared" si="1"/>
        <v>0</v>
      </c>
      <c r="H38" s="4">
        <f t="shared" si="2"/>
        <v>0</v>
      </c>
      <c r="I38" s="4"/>
    </row>
    <row r="39" spans="3:9">
      <c r="C39" s="1">
        <v>41</v>
      </c>
      <c r="D39" s="1"/>
      <c r="E39" s="4">
        <v>0</v>
      </c>
      <c r="F39" s="4">
        <f t="shared" si="0"/>
        <v>0</v>
      </c>
      <c r="G39" s="4">
        <f t="shared" si="1"/>
        <v>0</v>
      </c>
      <c r="H39" s="4">
        <f t="shared" si="2"/>
        <v>0</v>
      </c>
      <c r="I39" s="4"/>
    </row>
    <row r="40" spans="3:9">
      <c r="C40" s="1">
        <v>42</v>
      </c>
      <c r="D40" s="1"/>
      <c r="E40" s="4">
        <v>0</v>
      </c>
      <c r="F40" s="4">
        <f t="shared" si="0"/>
        <v>0</v>
      </c>
      <c r="G40" s="4">
        <f t="shared" si="1"/>
        <v>0</v>
      </c>
      <c r="H40" s="4">
        <f t="shared" si="2"/>
        <v>0</v>
      </c>
      <c r="I40" s="4"/>
    </row>
    <row r="41" spans="3:9">
      <c r="C41" s="1">
        <v>43</v>
      </c>
      <c r="D41" s="1"/>
      <c r="E41" s="4">
        <v>0</v>
      </c>
      <c r="F41" s="4">
        <f t="shared" si="0"/>
        <v>0</v>
      </c>
      <c r="G41" s="4">
        <f t="shared" si="1"/>
        <v>0</v>
      </c>
      <c r="H41" s="4">
        <f t="shared" si="2"/>
        <v>0</v>
      </c>
      <c r="I41" s="4"/>
    </row>
    <row r="42" spans="3:9">
      <c r="C42" s="1">
        <v>44</v>
      </c>
      <c r="D42" s="1"/>
      <c r="E42" s="4">
        <v>0</v>
      </c>
      <c r="F42" s="4">
        <f t="shared" si="0"/>
        <v>0</v>
      </c>
      <c r="G42" s="4">
        <f t="shared" si="1"/>
        <v>0</v>
      </c>
      <c r="H42" s="4">
        <f t="shared" si="2"/>
        <v>0</v>
      </c>
      <c r="I42" s="4"/>
    </row>
    <row r="43" spans="3:9">
      <c r="C43" s="1">
        <v>45</v>
      </c>
      <c r="D43" s="1"/>
      <c r="E43" s="4">
        <v>0</v>
      </c>
      <c r="F43" s="4">
        <f t="shared" si="0"/>
        <v>0</v>
      </c>
      <c r="G43" s="4">
        <f t="shared" si="1"/>
        <v>0</v>
      </c>
      <c r="H43" s="4">
        <f t="shared" si="2"/>
        <v>0</v>
      </c>
      <c r="I43" s="4"/>
    </row>
    <row r="44" spans="3:9">
      <c r="C44" s="1">
        <v>46</v>
      </c>
      <c r="D44" s="1"/>
      <c r="E44" s="4">
        <v>0</v>
      </c>
      <c r="F44" s="4">
        <f t="shared" si="0"/>
        <v>0</v>
      </c>
      <c r="G44" s="4">
        <f t="shared" si="1"/>
        <v>0</v>
      </c>
      <c r="H44" s="4">
        <f t="shared" si="2"/>
        <v>0</v>
      </c>
      <c r="I44" s="4"/>
    </row>
    <row r="45" spans="3:9">
      <c r="C45" s="1">
        <v>47</v>
      </c>
      <c r="D45" s="1"/>
      <c r="E45" s="4">
        <v>0</v>
      </c>
      <c r="F45" s="4">
        <f t="shared" si="0"/>
        <v>0</v>
      </c>
      <c r="G45" s="4">
        <f t="shared" si="1"/>
        <v>0</v>
      </c>
      <c r="H45" s="4">
        <f t="shared" si="2"/>
        <v>0</v>
      </c>
      <c r="I45" s="4"/>
    </row>
    <row r="46" spans="3:9">
      <c r="C46" s="1">
        <v>48</v>
      </c>
      <c r="D46" s="1"/>
      <c r="E46" s="4">
        <v>0</v>
      </c>
      <c r="F46" s="4">
        <f t="shared" si="0"/>
        <v>0</v>
      </c>
      <c r="G46" s="4">
        <f t="shared" si="1"/>
        <v>0</v>
      </c>
      <c r="H46" s="4">
        <f t="shared" si="2"/>
        <v>0</v>
      </c>
      <c r="I46" s="4"/>
    </row>
    <row r="47" spans="3:9">
      <c r="C47" s="1">
        <v>49</v>
      </c>
      <c r="D47" s="1"/>
      <c r="E47" s="4">
        <v>0</v>
      </c>
      <c r="F47" s="4">
        <f t="shared" si="0"/>
        <v>0</v>
      </c>
      <c r="G47" s="4">
        <f t="shared" si="1"/>
        <v>0</v>
      </c>
      <c r="H47" s="4">
        <f t="shared" si="2"/>
        <v>0</v>
      </c>
      <c r="I47" s="4"/>
    </row>
    <row r="48" spans="3:9">
      <c r="C48" s="1">
        <v>50</v>
      </c>
      <c r="D48" s="1"/>
      <c r="E48" s="4">
        <v>0</v>
      </c>
      <c r="F48" s="4">
        <f t="shared" ref="F48:F79" si="3">ROUND(E48+$E$15*1.5,2)</f>
        <v>0</v>
      </c>
      <c r="G48" s="4">
        <f t="shared" ref="G48:G79" si="4">ROUND(E48*2,2)</f>
        <v>0</v>
      </c>
      <c r="H48" s="4">
        <f t="shared" ref="H48:H79" si="5">ROUND(G48+$E$15*2,2)</f>
        <v>0</v>
      </c>
      <c r="I48" s="4"/>
    </row>
    <row r="49" spans="3:9">
      <c r="C49" s="1">
        <v>51</v>
      </c>
      <c r="D49" s="1"/>
      <c r="E49" s="4">
        <v>0</v>
      </c>
      <c r="F49" s="4">
        <f t="shared" si="3"/>
        <v>0</v>
      </c>
      <c r="G49" s="4">
        <f t="shared" si="4"/>
        <v>0</v>
      </c>
      <c r="H49" s="4">
        <f t="shared" si="5"/>
        <v>0</v>
      </c>
      <c r="I49" s="4"/>
    </row>
    <row r="50" spans="3:9">
      <c r="C50" s="1">
        <v>52</v>
      </c>
      <c r="D50" s="1"/>
      <c r="E50" s="4">
        <v>0</v>
      </c>
      <c r="F50" s="4">
        <f t="shared" si="3"/>
        <v>0</v>
      </c>
      <c r="G50" s="4">
        <f t="shared" si="4"/>
        <v>0</v>
      </c>
      <c r="H50" s="4">
        <f t="shared" si="5"/>
        <v>0</v>
      </c>
      <c r="I50" s="4"/>
    </row>
    <row r="51" spans="3:9">
      <c r="C51" s="1">
        <v>53</v>
      </c>
      <c r="D51" s="1"/>
      <c r="E51" s="4">
        <v>0</v>
      </c>
      <c r="F51" s="4">
        <f t="shared" si="3"/>
        <v>0</v>
      </c>
      <c r="G51" s="4">
        <f t="shared" si="4"/>
        <v>0</v>
      </c>
      <c r="H51" s="4">
        <f t="shared" si="5"/>
        <v>0</v>
      </c>
      <c r="I51" s="4"/>
    </row>
    <row r="52" spans="3:9">
      <c r="C52" s="1">
        <v>54</v>
      </c>
      <c r="D52" s="1"/>
      <c r="E52" s="4">
        <v>0</v>
      </c>
      <c r="F52" s="4">
        <f t="shared" si="3"/>
        <v>0</v>
      </c>
      <c r="G52" s="4">
        <f t="shared" si="4"/>
        <v>0</v>
      </c>
      <c r="H52" s="4">
        <f t="shared" si="5"/>
        <v>0</v>
      </c>
      <c r="I52" s="4"/>
    </row>
    <row r="53" spans="3:9">
      <c r="C53" s="1">
        <v>55</v>
      </c>
      <c r="D53" s="1"/>
      <c r="E53" s="4">
        <v>0</v>
      </c>
      <c r="F53" s="4">
        <f t="shared" si="3"/>
        <v>0</v>
      </c>
      <c r="G53" s="4">
        <f t="shared" si="4"/>
        <v>0</v>
      </c>
      <c r="H53" s="4">
        <f t="shared" si="5"/>
        <v>0</v>
      </c>
      <c r="I53" s="4"/>
    </row>
    <row r="54" spans="3:9">
      <c r="C54" s="1">
        <v>56</v>
      </c>
      <c r="D54" s="1"/>
      <c r="E54" s="4">
        <v>0</v>
      </c>
      <c r="F54" s="4">
        <f t="shared" si="3"/>
        <v>0</v>
      </c>
      <c r="G54" s="4">
        <f t="shared" si="4"/>
        <v>0</v>
      </c>
      <c r="H54" s="4">
        <f t="shared" si="5"/>
        <v>0</v>
      </c>
      <c r="I54" s="4"/>
    </row>
    <row r="55" spans="3:9">
      <c r="C55" s="1">
        <v>57</v>
      </c>
      <c r="D55" s="1"/>
      <c r="E55" s="4">
        <v>0</v>
      </c>
      <c r="F55" s="4">
        <f t="shared" si="3"/>
        <v>0</v>
      </c>
      <c r="G55" s="4">
        <f t="shared" si="4"/>
        <v>0</v>
      </c>
      <c r="H55" s="4">
        <f t="shared" si="5"/>
        <v>0</v>
      </c>
      <c r="I55" s="4"/>
    </row>
    <row r="56" spans="3:9">
      <c r="C56" s="1">
        <v>58</v>
      </c>
      <c r="D56" s="1"/>
      <c r="E56" s="4">
        <v>0</v>
      </c>
      <c r="F56" s="4">
        <f t="shared" si="3"/>
        <v>0</v>
      </c>
      <c r="G56" s="4">
        <f t="shared" si="4"/>
        <v>0</v>
      </c>
      <c r="H56" s="4">
        <f t="shared" si="5"/>
        <v>0</v>
      </c>
      <c r="I56" s="4"/>
    </row>
    <row r="57" spans="3:9">
      <c r="C57" s="1">
        <v>59</v>
      </c>
      <c r="D57" s="1"/>
      <c r="E57" s="4">
        <v>0</v>
      </c>
      <c r="F57" s="4">
        <f t="shared" si="3"/>
        <v>0</v>
      </c>
      <c r="G57" s="4">
        <f t="shared" si="4"/>
        <v>0</v>
      </c>
      <c r="H57" s="4">
        <f t="shared" si="5"/>
        <v>0</v>
      </c>
      <c r="I57" s="4"/>
    </row>
    <row r="58" spans="3:9">
      <c r="C58" s="1">
        <v>60</v>
      </c>
      <c r="D58" s="1"/>
      <c r="E58" s="4">
        <v>0</v>
      </c>
      <c r="F58" s="4">
        <f t="shared" si="3"/>
        <v>0</v>
      </c>
      <c r="G58" s="4">
        <f t="shared" si="4"/>
        <v>0</v>
      </c>
      <c r="H58" s="4">
        <f t="shared" si="5"/>
        <v>0</v>
      </c>
      <c r="I58" s="4"/>
    </row>
    <row r="59" spans="3:9">
      <c r="C59" s="1">
        <v>61</v>
      </c>
      <c r="D59" s="1"/>
      <c r="E59" s="4">
        <v>0</v>
      </c>
      <c r="F59" s="4">
        <f t="shared" si="3"/>
        <v>0</v>
      </c>
      <c r="G59" s="4">
        <f t="shared" si="4"/>
        <v>0</v>
      </c>
      <c r="H59" s="4">
        <f t="shared" si="5"/>
        <v>0</v>
      </c>
      <c r="I59" s="4"/>
    </row>
    <row r="60" spans="3:9">
      <c r="C60" s="1">
        <v>62</v>
      </c>
      <c r="D60" s="1"/>
      <c r="E60" s="4">
        <v>0</v>
      </c>
      <c r="F60" s="4">
        <f t="shared" si="3"/>
        <v>0</v>
      </c>
      <c r="G60" s="4">
        <f t="shared" si="4"/>
        <v>0</v>
      </c>
      <c r="H60" s="4">
        <f t="shared" si="5"/>
        <v>0</v>
      </c>
      <c r="I60" s="4"/>
    </row>
    <row r="61" spans="3:9">
      <c r="C61" s="1">
        <v>63</v>
      </c>
      <c r="D61" s="1"/>
      <c r="E61" s="4">
        <v>0</v>
      </c>
      <c r="F61" s="4">
        <f t="shared" si="3"/>
        <v>0</v>
      </c>
      <c r="G61" s="4">
        <f t="shared" si="4"/>
        <v>0</v>
      </c>
      <c r="H61" s="4">
        <f t="shared" si="5"/>
        <v>0</v>
      </c>
      <c r="I61" s="4"/>
    </row>
    <row r="62" spans="3:9">
      <c r="C62" s="1">
        <v>64</v>
      </c>
      <c r="D62" s="1"/>
      <c r="E62" s="4">
        <v>0</v>
      </c>
      <c r="F62" s="4">
        <f t="shared" si="3"/>
        <v>0</v>
      </c>
      <c r="G62" s="4">
        <f t="shared" si="4"/>
        <v>0</v>
      </c>
      <c r="H62" s="4">
        <f t="shared" si="5"/>
        <v>0</v>
      </c>
      <c r="I62" s="4"/>
    </row>
    <row r="63" spans="3:9">
      <c r="C63" s="1">
        <v>65</v>
      </c>
      <c r="D63" s="1"/>
      <c r="E63" s="4">
        <v>0</v>
      </c>
      <c r="F63" s="4">
        <f t="shared" si="3"/>
        <v>0</v>
      </c>
      <c r="G63" s="4">
        <f t="shared" si="4"/>
        <v>0</v>
      </c>
      <c r="H63" s="4">
        <f t="shared" si="5"/>
        <v>0</v>
      </c>
      <c r="I63" s="4"/>
    </row>
    <row r="64" spans="3:9">
      <c r="C64" s="1">
        <v>66</v>
      </c>
      <c r="D64" s="1"/>
      <c r="E64" s="4">
        <v>0</v>
      </c>
      <c r="F64" s="4">
        <f t="shared" si="3"/>
        <v>0</v>
      </c>
      <c r="G64" s="4">
        <f t="shared" si="4"/>
        <v>0</v>
      </c>
      <c r="H64" s="4">
        <f t="shared" si="5"/>
        <v>0</v>
      </c>
      <c r="I64" s="4"/>
    </row>
    <row r="65" spans="3:9">
      <c r="C65" s="1">
        <v>67</v>
      </c>
      <c r="D65" s="1"/>
      <c r="E65" s="4">
        <v>0</v>
      </c>
      <c r="F65" s="4">
        <f t="shared" si="3"/>
        <v>0</v>
      </c>
      <c r="G65" s="4">
        <f t="shared" si="4"/>
        <v>0</v>
      </c>
      <c r="H65" s="4">
        <f t="shared" si="5"/>
        <v>0</v>
      </c>
      <c r="I65" s="4"/>
    </row>
    <row r="66" spans="3:9">
      <c r="C66" s="1">
        <v>68</v>
      </c>
      <c r="D66" s="1"/>
      <c r="E66" s="4">
        <v>0</v>
      </c>
      <c r="F66" s="4">
        <f t="shared" si="3"/>
        <v>0</v>
      </c>
      <c r="G66" s="4">
        <f t="shared" si="4"/>
        <v>0</v>
      </c>
      <c r="H66" s="4">
        <f t="shared" si="5"/>
        <v>0</v>
      </c>
      <c r="I66" s="4"/>
    </row>
    <row r="67" spans="3:9">
      <c r="C67" s="1">
        <v>69</v>
      </c>
      <c r="D67" s="1"/>
      <c r="E67" s="4">
        <v>0</v>
      </c>
      <c r="F67" s="4">
        <f t="shared" si="3"/>
        <v>0</v>
      </c>
      <c r="G67" s="4">
        <f t="shared" si="4"/>
        <v>0</v>
      </c>
      <c r="H67" s="4">
        <f t="shared" si="5"/>
        <v>0</v>
      </c>
      <c r="I67" s="4"/>
    </row>
    <row r="68" spans="3:9">
      <c r="C68" s="1">
        <v>70</v>
      </c>
      <c r="D68" s="1"/>
      <c r="E68" s="4">
        <v>0</v>
      </c>
      <c r="F68" s="4">
        <f t="shared" si="3"/>
        <v>0</v>
      </c>
      <c r="G68" s="4">
        <f t="shared" si="4"/>
        <v>0</v>
      </c>
      <c r="H68" s="4">
        <f t="shared" si="5"/>
        <v>0</v>
      </c>
      <c r="I68" s="4"/>
    </row>
    <row r="69" spans="3:9">
      <c r="C69" s="1">
        <v>71</v>
      </c>
      <c r="D69" s="1"/>
      <c r="E69" s="4">
        <v>0</v>
      </c>
      <c r="F69" s="4">
        <f t="shared" si="3"/>
        <v>0</v>
      </c>
      <c r="G69" s="4">
        <f t="shared" si="4"/>
        <v>0</v>
      </c>
      <c r="H69" s="4">
        <f t="shared" si="5"/>
        <v>0</v>
      </c>
      <c r="I69" s="4"/>
    </row>
    <row r="70" spans="3:9">
      <c r="C70" s="1">
        <v>72</v>
      </c>
      <c r="D70" s="1"/>
      <c r="E70" s="4">
        <v>0</v>
      </c>
      <c r="F70" s="4">
        <f t="shared" si="3"/>
        <v>0</v>
      </c>
      <c r="G70" s="4">
        <f t="shared" si="4"/>
        <v>0</v>
      </c>
      <c r="H70" s="4">
        <f t="shared" si="5"/>
        <v>0</v>
      </c>
      <c r="I70" s="4"/>
    </row>
    <row r="71" spans="3:9">
      <c r="C71" s="1">
        <v>73</v>
      </c>
      <c r="D71" s="1"/>
      <c r="E71" s="4">
        <v>0</v>
      </c>
      <c r="F71" s="4">
        <f t="shared" si="3"/>
        <v>0</v>
      </c>
      <c r="G71" s="4">
        <f t="shared" si="4"/>
        <v>0</v>
      </c>
      <c r="H71" s="4">
        <f t="shared" si="5"/>
        <v>0</v>
      </c>
      <c r="I71" s="4"/>
    </row>
    <row r="72" spans="3:9">
      <c r="C72" s="1">
        <v>74</v>
      </c>
      <c r="D72" s="1"/>
      <c r="E72" s="4">
        <v>0</v>
      </c>
      <c r="F72" s="4">
        <f t="shared" si="3"/>
        <v>0</v>
      </c>
      <c r="G72" s="4">
        <f t="shared" si="4"/>
        <v>0</v>
      </c>
      <c r="H72" s="4">
        <f t="shared" si="5"/>
        <v>0</v>
      </c>
      <c r="I72" s="4"/>
    </row>
    <row r="73" spans="3:9">
      <c r="C73" s="1">
        <v>75</v>
      </c>
      <c r="D73" s="1"/>
      <c r="E73" s="4">
        <v>0</v>
      </c>
      <c r="F73" s="4">
        <f t="shared" si="3"/>
        <v>0</v>
      </c>
      <c r="G73" s="4">
        <f t="shared" si="4"/>
        <v>0</v>
      </c>
      <c r="H73" s="4">
        <f t="shared" si="5"/>
        <v>0</v>
      </c>
      <c r="I73" s="4"/>
    </row>
    <row r="74" spans="3:9">
      <c r="C74" s="1">
        <v>76</v>
      </c>
      <c r="D74" s="1"/>
      <c r="E74" s="4">
        <v>0</v>
      </c>
      <c r="F74" s="4">
        <f t="shared" si="3"/>
        <v>0</v>
      </c>
      <c r="G74" s="4">
        <f t="shared" si="4"/>
        <v>0</v>
      </c>
      <c r="H74" s="4">
        <f t="shared" si="5"/>
        <v>0</v>
      </c>
      <c r="I74" s="4"/>
    </row>
    <row r="75" spans="3:9">
      <c r="C75" s="1">
        <v>77</v>
      </c>
      <c r="D75" s="1"/>
      <c r="E75" s="4">
        <v>0</v>
      </c>
      <c r="F75" s="4">
        <f t="shared" si="3"/>
        <v>0</v>
      </c>
      <c r="G75" s="4">
        <f t="shared" si="4"/>
        <v>0</v>
      </c>
      <c r="H75" s="4">
        <f t="shared" si="5"/>
        <v>0</v>
      </c>
      <c r="I75" s="4"/>
    </row>
    <row r="76" spans="3:9">
      <c r="C76" s="1">
        <v>78</v>
      </c>
      <c r="D76" s="1"/>
      <c r="E76" s="4">
        <v>0</v>
      </c>
      <c r="F76" s="4">
        <f t="shared" si="3"/>
        <v>0</v>
      </c>
      <c r="G76" s="4">
        <f t="shared" si="4"/>
        <v>0</v>
      </c>
      <c r="H76" s="4">
        <f t="shared" si="5"/>
        <v>0</v>
      </c>
      <c r="I76" s="4"/>
    </row>
    <row r="77" spans="3:9">
      <c r="C77" s="1">
        <v>79</v>
      </c>
      <c r="D77" s="1"/>
      <c r="E77" s="4">
        <v>0</v>
      </c>
      <c r="F77" s="4">
        <f t="shared" si="3"/>
        <v>0</v>
      </c>
      <c r="G77" s="4">
        <f t="shared" si="4"/>
        <v>0</v>
      </c>
      <c r="H77" s="4">
        <f t="shared" si="5"/>
        <v>0</v>
      </c>
      <c r="I77" s="4"/>
    </row>
    <row r="78" spans="3:9">
      <c r="C78" s="1">
        <v>80</v>
      </c>
      <c r="D78" s="1"/>
      <c r="E78" s="4">
        <v>0</v>
      </c>
      <c r="F78" s="4">
        <f t="shared" si="3"/>
        <v>0</v>
      </c>
      <c r="G78" s="4">
        <f t="shared" si="4"/>
        <v>0</v>
      </c>
      <c r="H78" s="4">
        <f t="shared" si="5"/>
        <v>0</v>
      </c>
      <c r="I78" s="4"/>
    </row>
    <row r="79" spans="3:9">
      <c r="C79" s="1">
        <v>81</v>
      </c>
      <c r="D79" s="1"/>
      <c r="E79" s="4">
        <v>0</v>
      </c>
      <c r="F79" s="4">
        <f t="shared" si="3"/>
        <v>0</v>
      </c>
      <c r="G79" s="4">
        <f t="shared" si="4"/>
        <v>0</v>
      </c>
      <c r="H79" s="4">
        <f t="shared" si="5"/>
        <v>0</v>
      </c>
      <c r="I79" s="4"/>
    </row>
    <row r="80" spans="3:9">
      <c r="C80" s="1">
        <v>82</v>
      </c>
      <c r="D80" s="1"/>
      <c r="E80" s="4">
        <v>0</v>
      </c>
      <c r="F80" s="4">
        <f t="shared" ref="F80:F87" si="6">ROUND(E80+$E$15*1.5,2)</f>
        <v>0</v>
      </c>
      <c r="G80" s="4">
        <f t="shared" ref="G80:G87" si="7">ROUND(E80*2,2)</f>
        <v>0</v>
      </c>
      <c r="H80" s="4">
        <f t="shared" ref="H80:H87" si="8">ROUND(G80+$E$15*2,2)</f>
        <v>0</v>
      </c>
      <c r="I80" s="4"/>
    </row>
    <row r="81" spans="3:9">
      <c r="C81" s="1">
        <v>83</v>
      </c>
      <c r="D81" s="1"/>
      <c r="E81" s="4">
        <v>0</v>
      </c>
      <c r="F81" s="4">
        <f t="shared" si="6"/>
        <v>0</v>
      </c>
      <c r="G81" s="4">
        <f t="shared" si="7"/>
        <v>0</v>
      </c>
      <c r="H81" s="4">
        <f t="shared" si="8"/>
        <v>0</v>
      </c>
      <c r="I81" s="4"/>
    </row>
    <row r="82" spans="3:9">
      <c r="C82" s="1">
        <v>84</v>
      </c>
      <c r="D82" s="1"/>
      <c r="E82" s="4">
        <v>0</v>
      </c>
      <c r="F82" s="4">
        <f t="shared" si="6"/>
        <v>0</v>
      </c>
      <c r="G82" s="4">
        <f t="shared" si="7"/>
        <v>0</v>
      </c>
      <c r="H82" s="4">
        <f t="shared" si="8"/>
        <v>0</v>
      </c>
      <c r="I82" s="4"/>
    </row>
    <row r="83" spans="3:9">
      <c r="C83" s="1">
        <v>85</v>
      </c>
      <c r="D83" s="1"/>
      <c r="E83" s="4">
        <v>0</v>
      </c>
      <c r="F83" s="4">
        <f t="shared" si="6"/>
        <v>0</v>
      </c>
      <c r="G83" s="4">
        <f t="shared" si="7"/>
        <v>0</v>
      </c>
      <c r="H83" s="4">
        <f t="shared" si="8"/>
        <v>0</v>
      </c>
      <c r="I83" s="4"/>
    </row>
    <row r="84" spans="3:9">
      <c r="C84" s="1">
        <v>86</v>
      </c>
      <c r="D84" s="1"/>
      <c r="E84" s="4">
        <v>0</v>
      </c>
      <c r="F84" s="4">
        <f t="shared" si="6"/>
        <v>0</v>
      </c>
      <c r="G84" s="4">
        <f t="shared" si="7"/>
        <v>0</v>
      </c>
      <c r="H84" s="4">
        <f t="shared" si="8"/>
        <v>0</v>
      </c>
      <c r="I84" s="4"/>
    </row>
    <row r="85" spans="3:9">
      <c r="C85" s="1">
        <v>87</v>
      </c>
      <c r="D85" s="1"/>
      <c r="E85" s="4">
        <v>0</v>
      </c>
      <c r="F85" s="4">
        <f t="shared" si="6"/>
        <v>0</v>
      </c>
      <c r="G85" s="4">
        <f t="shared" si="7"/>
        <v>0</v>
      </c>
      <c r="H85" s="4">
        <f t="shared" si="8"/>
        <v>0</v>
      </c>
      <c r="I85" s="4"/>
    </row>
    <row r="86" spans="3:9">
      <c r="C86" s="1">
        <v>88</v>
      </c>
      <c r="D86" s="1"/>
      <c r="E86" s="4">
        <v>0</v>
      </c>
      <c r="F86" s="4">
        <f t="shared" si="6"/>
        <v>0</v>
      </c>
      <c r="G86" s="4">
        <f t="shared" si="7"/>
        <v>0</v>
      </c>
      <c r="H86" s="4">
        <f t="shared" si="8"/>
        <v>0</v>
      </c>
      <c r="I86" s="4"/>
    </row>
    <row r="87" spans="3:9">
      <c r="C87" s="1">
        <v>89</v>
      </c>
      <c r="D87" s="1"/>
      <c r="E87" s="4">
        <v>0</v>
      </c>
      <c r="F87" s="4">
        <f t="shared" si="6"/>
        <v>0</v>
      </c>
      <c r="G87" s="4">
        <f t="shared" si="7"/>
        <v>0</v>
      </c>
      <c r="H87" s="4">
        <f t="shared" si="8"/>
        <v>0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6C02-D809-465A-A3DB-9891DDE95F1A}">
  <sheetPr codeName="Sheet82">
    <tabColor theme="8" tint="0.59999389629810485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 t="s">
        <v>100</v>
      </c>
      <c r="D15" s="1"/>
      <c r="E15" s="4"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0</v>
      </c>
      <c r="F16" s="4">
        <f t="shared" ref="F16:F47" si="0">ROUND(E16+$E$15*1.5,2)</f>
        <v>0</v>
      </c>
      <c r="G16" s="4">
        <f t="shared" ref="G16:G47" si="1">ROUND(E16*2,2)</f>
        <v>0</v>
      </c>
      <c r="H16" s="4">
        <f t="shared" ref="H16:H47" si="2">ROUND(G16+$E$15*2,2)</f>
        <v>0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0</v>
      </c>
      <c r="F17" s="4">
        <f t="shared" si="0"/>
        <v>0</v>
      </c>
      <c r="G17" s="4">
        <f t="shared" si="1"/>
        <v>0</v>
      </c>
      <c r="H17" s="4">
        <f t="shared" si="2"/>
        <v>0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0</v>
      </c>
      <c r="F18" s="4">
        <f t="shared" si="0"/>
        <v>0</v>
      </c>
      <c r="G18" s="4">
        <f t="shared" si="1"/>
        <v>0</v>
      </c>
      <c r="H18" s="4">
        <f t="shared" si="2"/>
        <v>0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0</v>
      </c>
      <c r="F19" s="4">
        <f t="shared" si="0"/>
        <v>0</v>
      </c>
      <c r="G19" s="4">
        <f t="shared" si="1"/>
        <v>0</v>
      </c>
      <c r="H19" s="4">
        <f t="shared" si="2"/>
        <v>0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0</v>
      </c>
      <c r="F20" s="4">
        <f t="shared" si="0"/>
        <v>0</v>
      </c>
      <c r="G20" s="4">
        <f t="shared" si="1"/>
        <v>0</v>
      </c>
      <c r="H20" s="4">
        <f t="shared" si="2"/>
        <v>0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0</v>
      </c>
      <c r="F21" s="4">
        <f t="shared" si="0"/>
        <v>0</v>
      </c>
      <c r="G21" s="4">
        <f t="shared" si="1"/>
        <v>0</v>
      </c>
      <c r="H21" s="4">
        <f t="shared" si="2"/>
        <v>0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0</v>
      </c>
      <c r="F22" s="4">
        <f t="shared" si="0"/>
        <v>0</v>
      </c>
      <c r="G22" s="4">
        <f t="shared" si="1"/>
        <v>0</v>
      </c>
      <c r="H22" s="4">
        <f t="shared" si="2"/>
        <v>0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0</v>
      </c>
      <c r="F23" s="4">
        <f t="shared" si="0"/>
        <v>0</v>
      </c>
      <c r="G23" s="4">
        <f t="shared" si="1"/>
        <v>0</v>
      </c>
      <c r="H23" s="4">
        <f t="shared" si="2"/>
        <v>0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0</v>
      </c>
      <c r="F24" s="4">
        <f t="shared" si="0"/>
        <v>0</v>
      </c>
      <c r="G24" s="4">
        <f t="shared" si="1"/>
        <v>0</v>
      </c>
      <c r="H24" s="4">
        <f t="shared" si="2"/>
        <v>0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0</v>
      </c>
      <c r="F25" s="4">
        <f t="shared" si="0"/>
        <v>0</v>
      </c>
      <c r="G25" s="4">
        <f t="shared" si="1"/>
        <v>0</v>
      </c>
      <c r="H25" s="4">
        <f t="shared" si="2"/>
        <v>0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0</v>
      </c>
      <c r="F26" s="4">
        <f t="shared" si="0"/>
        <v>0</v>
      </c>
      <c r="G26" s="4">
        <f t="shared" si="1"/>
        <v>0</v>
      </c>
      <c r="H26" s="4">
        <f t="shared" si="2"/>
        <v>0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0</v>
      </c>
      <c r="F27" s="4">
        <f t="shared" si="0"/>
        <v>0</v>
      </c>
      <c r="G27" s="4">
        <f t="shared" si="1"/>
        <v>0</v>
      </c>
      <c r="H27" s="4">
        <f t="shared" si="2"/>
        <v>0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0</v>
      </c>
      <c r="F28" s="4">
        <f t="shared" si="0"/>
        <v>0</v>
      </c>
      <c r="G28" s="4">
        <f t="shared" si="1"/>
        <v>0</v>
      </c>
      <c r="H28" s="4">
        <f t="shared" si="2"/>
        <v>0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0</v>
      </c>
      <c r="F29" s="4">
        <f t="shared" si="0"/>
        <v>0</v>
      </c>
      <c r="G29" s="4">
        <f t="shared" si="1"/>
        <v>0</v>
      </c>
      <c r="H29" s="4">
        <f t="shared" si="2"/>
        <v>0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0</v>
      </c>
      <c r="F30" s="4">
        <f t="shared" si="0"/>
        <v>0</v>
      </c>
      <c r="G30" s="4">
        <f t="shared" si="1"/>
        <v>0</v>
      </c>
      <c r="H30" s="4">
        <f t="shared" si="2"/>
        <v>0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0</v>
      </c>
      <c r="F31" s="4">
        <f t="shared" si="0"/>
        <v>0</v>
      </c>
      <c r="G31" s="4">
        <f t="shared" si="1"/>
        <v>0</v>
      </c>
      <c r="H31" s="4">
        <f t="shared" si="2"/>
        <v>0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0</v>
      </c>
      <c r="F32" s="4">
        <f t="shared" si="0"/>
        <v>0</v>
      </c>
      <c r="G32" s="4">
        <f t="shared" si="1"/>
        <v>0</v>
      </c>
      <c r="H32" s="4">
        <f t="shared" si="2"/>
        <v>0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0</v>
      </c>
      <c r="F33" s="4">
        <f t="shared" si="0"/>
        <v>0</v>
      </c>
      <c r="G33" s="4">
        <f t="shared" si="1"/>
        <v>0</v>
      </c>
      <c r="H33" s="4">
        <f t="shared" si="2"/>
        <v>0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0</v>
      </c>
      <c r="F34" s="4">
        <f t="shared" si="0"/>
        <v>0</v>
      </c>
      <c r="G34" s="4">
        <f t="shared" si="1"/>
        <v>0</v>
      </c>
      <c r="H34" s="4">
        <f t="shared" si="2"/>
        <v>0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0</v>
      </c>
      <c r="F35" s="4">
        <f t="shared" si="0"/>
        <v>0</v>
      </c>
      <c r="G35" s="4">
        <f t="shared" si="1"/>
        <v>0</v>
      </c>
      <c r="H35" s="4">
        <f t="shared" si="2"/>
        <v>0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0</v>
      </c>
      <c r="F36" s="4">
        <f t="shared" si="0"/>
        <v>0</v>
      </c>
      <c r="G36" s="4">
        <f t="shared" si="1"/>
        <v>0</v>
      </c>
      <c r="H36" s="4">
        <f t="shared" si="2"/>
        <v>0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0</v>
      </c>
      <c r="F37" s="4">
        <f t="shared" si="0"/>
        <v>0</v>
      </c>
      <c r="G37" s="4">
        <f t="shared" si="1"/>
        <v>0</v>
      </c>
      <c r="H37" s="4">
        <f t="shared" si="2"/>
        <v>0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0</v>
      </c>
      <c r="F38" s="4">
        <f t="shared" si="0"/>
        <v>0</v>
      </c>
      <c r="G38" s="4">
        <f t="shared" si="1"/>
        <v>0</v>
      </c>
      <c r="H38" s="4">
        <f t="shared" si="2"/>
        <v>0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0</v>
      </c>
      <c r="F39" s="4">
        <f t="shared" si="0"/>
        <v>0</v>
      </c>
      <c r="G39" s="4">
        <f t="shared" si="1"/>
        <v>0</v>
      </c>
      <c r="H39" s="4">
        <f t="shared" si="2"/>
        <v>0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0</v>
      </c>
      <c r="F40" s="4">
        <f t="shared" si="0"/>
        <v>0</v>
      </c>
      <c r="G40" s="4">
        <f t="shared" si="1"/>
        <v>0</v>
      </c>
      <c r="H40" s="4">
        <f t="shared" si="2"/>
        <v>0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0</v>
      </c>
      <c r="F41" s="4">
        <f t="shared" si="0"/>
        <v>0</v>
      </c>
      <c r="G41" s="4">
        <f t="shared" si="1"/>
        <v>0</v>
      </c>
      <c r="H41" s="4">
        <f t="shared" si="2"/>
        <v>0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0</v>
      </c>
      <c r="F42" s="4">
        <f t="shared" si="0"/>
        <v>0</v>
      </c>
      <c r="G42" s="4">
        <f t="shared" si="1"/>
        <v>0</v>
      </c>
      <c r="H42" s="4">
        <f t="shared" si="2"/>
        <v>0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0</v>
      </c>
      <c r="F43" s="4">
        <f t="shared" si="0"/>
        <v>0</v>
      </c>
      <c r="G43" s="4">
        <f t="shared" si="1"/>
        <v>0</v>
      </c>
      <c r="H43" s="4">
        <f t="shared" si="2"/>
        <v>0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0</v>
      </c>
      <c r="F44" s="4">
        <f t="shared" si="0"/>
        <v>0</v>
      </c>
      <c r="G44" s="4">
        <f t="shared" si="1"/>
        <v>0</v>
      </c>
      <c r="H44" s="4">
        <f t="shared" si="2"/>
        <v>0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0</v>
      </c>
      <c r="F45" s="4">
        <f t="shared" si="0"/>
        <v>0</v>
      </c>
      <c r="G45" s="4">
        <f t="shared" si="1"/>
        <v>0</v>
      </c>
      <c r="H45" s="4">
        <f t="shared" si="2"/>
        <v>0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0</v>
      </c>
      <c r="F46" s="4">
        <f t="shared" si="0"/>
        <v>0</v>
      </c>
      <c r="G46" s="4">
        <f t="shared" si="1"/>
        <v>0</v>
      </c>
      <c r="H46" s="4">
        <f t="shared" si="2"/>
        <v>0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0</v>
      </c>
      <c r="F47" s="4">
        <f t="shared" si="0"/>
        <v>0</v>
      </c>
      <c r="G47" s="4">
        <f t="shared" si="1"/>
        <v>0</v>
      </c>
      <c r="H47" s="4">
        <f t="shared" si="2"/>
        <v>0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0</v>
      </c>
      <c r="F48" s="4">
        <f t="shared" ref="F48:F79" si="3">ROUND(E48+$E$15*1.5,2)</f>
        <v>0</v>
      </c>
      <c r="G48" s="4">
        <f t="shared" ref="G48:G79" si="4">ROUND(E48*2,2)</f>
        <v>0</v>
      </c>
      <c r="H48" s="4">
        <f t="shared" ref="H48:H79" si="5">ROUND(G48+$E$15*2,2)</f>
        <v>0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0</v>
      </c>
      <c r="F49" s="4">
        <f t="shared" si="3"/>
        <v>0</v>
      </c>
      <c r="G49" s="4">
        <f t="shared" si="4"/>
        <v>0</v>
      </c>
      <c r="H49" s="4">
        <f t="shared" si="5"/>
        <v>0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0</v>
      </c>
      <c r="F50" s="4">
        <f t="shared" si="3"/>
        <v>0</v>
      </c>
      <c r="G50" s="4">
        <f t="shared" si="4"/>
        <v>0</v>
      </c>
      <c r="H50" s="4">
        <f t="shared" si="5"/>
        <v>0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0</v>
      </c>
      <c r="F51" s="4">
        <f t="shared" si="3"/>
        <v>0</v>
      </c>
      <c r="G51" s="4">
        <f t="shared" si="4"/>
        <v>0</v>
      </c>
      <c r="H51" s="4">
        <f t="shared" si="5"/>
        <v>0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0</v>
      </c>
      <c r="F52" s="4">
        <f t="shared" si="3"/>
        <v>0</v>
      </c>
      <c r="G52" s="4">
        <f t="shared" si="4"/>
        <v>0</v>
      </c>
      <c r="H52" s="4">
        <f t="shared" si="5"/>
        <v>0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0</v>
      </c>
      <c r="F53" s="4">
        <f t="shared" si="3"/>
        <v>0</v>
      </c>
      <c r="G53" s="4">
        <f t="shared" si="4"/>
        <v>0</v>
      </c>
      <c r="H53" s="4">
        <f t="shared" si="5"/>
        <v>0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0</v>
      </c>
      <c r="F54" s="4">
        <f t="shared" si="3"/>
        <v>0</v>
      </c>
      <c r="G54" s="4">
        <f t="shared" si="4"/>
        <v>0</v>
      </c>
      <c r="H54" s="4">
        <f t="shared" si="5"/>
        <v>0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0</v>
      </c>
      <c r="F55" s="4">
        <f t="shared" si="3"/>
        <v>0</v>
      </c>
      <c r="G55" s="4">
        <f t="shared" si="4"/>
        <v>0</v>
      </c>
      <c r="H55" s="4">
        <f t="shared" si="5"/>
        <v>0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0</v>
      </c>
      <c r="F56" s="4">
        <f t="shared" si="3"/>
        <v>0</v>
      </c>
      <c r="G56" s="4">
        <f t="shared" si="4"/>
        <v>0</v>
      </c>
      <c r="H56" s="4">
        <f t="shared" si="5"/>
        <v>0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0</v>
      </c>
      <c r="F57" s="4">
        <f t="shared" si="3"/>
        <v>0</v>
      </c>
      <c r="G57" s="4">
        <f t="shared" si="4"/>
        <v>0</v>
      </c>
      <c r="H57" s="4">
        <f t="shared" si="5"/>
        <v>0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0</v>
      </c>
      <c r="F58" s="4">
        <f t="shared" si="3"/>
        <v>0</v>
      </c>
      <c r="G58" s="4">
        <f t="shared" si="4"/>
        <v>0</v>
      </c>
      <c r="H58" s="4">
        <f t="shared" si="5"/>
        <v>0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0</v>
      </c>
      <c r="F59" s="4">
        <f t="shared" si="3"/>
        <v>0</v>
      </c>
      <c r="G59" s="4">
        <f t="shared" si="4"/>
        <v>0</v>
      </c>
      <c r="H59" s="4">
        <f t="shared" si="5"/>
        <v>0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0</v>
      </c>
      <c r="F60" s="4">
        <f t="shared" si="3"/>
        <v>0</v>
      </c>
      <c r="G60" s="4">
        <f t="shared" si="4"/>
        <v>0</v>
      </c>
      <c r="H60" s="4">
        <f t="shared" si="5"/>
        <v>0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0</v>
      </c>
      <c r="F61" s="4">
        <f t="shared" si="3"/>
        <v>0</v>
      </c>
      <c r="G61" s="4">
        <f t="shared" si="4"/>
        <v>0</v>
      </c>
      <c r="H61" s="4">
        <f t="shared" si="5"/>
        <v>0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0</v>
      </c>
      <c r="F62" s="4">
        <f t="shared" si="3"/>
        <v>0</v>
      </c>
      <c r="G62" s="4">
        <f t="shared" si="4"/>
        <v>0</v>
      </c>
      <c r="H62" s="4">
        <f t="shared" si="5"/>
        <v>0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0</v>
      </c>
      <c r="F63" s="4">
        <f t="shared" si="3"/>
        <v>0</v>
      </c>
      <c r="G63" s="4">
        <f t="shared" si="4"/>
        <v>0</v>
      </c>
      <c r="H63" s="4">
        <f t="shared" si="5"/>
        <v>0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0</v>
      </c>
      <c r="F64" s="4">
        <f t="shared" si="3"/>
        <v>0</v>
      </c>
      <c r="G64" s="4">
        <f t="shared" si="4"/>
        <v>0</v>
      </c>
      <c r="H64" s="4">
        <f t="shared" si="5"/>
        <v>0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0</v>
      </c>
      <c r="F65" s="4">
        <f t="shared" si="3"/>
        <v>0</v>
      </c>
      <c r="G65" s="4">
        <f t="shared" si="4"/>
        <v>0</v>
      </c>
      <c r="H65" s="4">
        <f t="shared" si="5"/>
        <v>0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0</v>
      </c>
      <c r="F66" s="4">
        <f t="shared" si="3"/>
        <v>0</v>
      </c>
      <c r="G66" s="4">
        <f t="shared" si="4"/>
        <v>0</v>
      </c>
      <c r="H66" s="4">
        <f t="shared" si="5"/>
        <v>0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0</v>
      </c>
      <c r="F67" s="4">
        <f t="shared" si="3"/>
        <v>0</v>
      </c>
      <c r="G67" s="4">
        <f t="shared" si="4"/>
        <v>0</v>
      </c>
      <c r="H67" s="4">
        <f t="shared" si="5"/>
        <v>0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0</v>
      </c>
      <c r="F68" s="4">
        <f t="shared" si="3"/>
        <v>0</v>
      </c>
      <c r="G68" s="4">
        <f t="shared" si="4"/>
        <v>0</v>
      </c>
      <c r="H68" s="4">
        <f t="shared" si="5"/>
        <v>0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0</v>
      </c>
      <c r="F69" s="4">
        <f t="shared" si="3"/>
        <v>0</v>
      </c>
      <c r="G69" s="4">
        <f t="shared" si="4"/>
        <v>0</v>
      </c>
      <c r="H69" s="4">
        <f t="shared" si="5"/>
        <v>0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0</v>
      </c>
      <c r="F70" s="4">
        <f t="shared" si="3"/>
        <v>0</v>
      </c>
      <c r="G70" s="4">
        <f t="shared" si="4"/>
        <v>0</v>
      </c>
      <c r="H70" s="4">
        <f t="shared" si="5"/>
        <v>0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0</v>
      </c>
      <c r="F71" s="4">
        <f t="shared" si="3"/>
        <v>0</v>
      </c>
      <c r="G71" s="4">
        <f t="shared" si="4"/>
        <v>0</v>
      </c>
      <c r="H71" s="4">
        <f t="shared" si="5"/>
        <v>0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0</v>
      </c>
      <c r="F72" s="4">
        <f t="shared" si="3"/>
        <v>0</v>
      </c>
      <c r="G72" s="4">
        <f t="shared" si="4"/>
        <v>0</v>
      </c>
      <c r="H72" s="4">
        <f t="shared" si="5"/>
        <v>0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0</v>
      </c>
      <c r="F73" s="4">
        <f t="shared" si="3"/>
        <v>0</v>
      </c>
      <c r="G73" s="4">
        <f t="shared" si="4"/>
        <v>0</v>
      </c>
      <c r="H73" s="4">
        <f t="shared" si="5"/>
        <v>0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0</v>
      </c>
      <c r="F74" s="4">
        <f t="shared" si="3"/>
        <v>0</v>
      </c>
      <c r="G74" s="4">
        <f t="shared" si="4"/>
        <v>0</v>
      </c>
      <c r="H74" s="4">
        <f t="shared" si="5"/>
        <v>0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0</v>
      </c>
      <c r="F75" s="4">
        <f t="shared" si="3"/>
        <v>0</v>
      </c>
      <c r="G75" s="4">
        <f t="shared" si="4"/>
        <v>0</v>
      </c>
      <c r="H75" s="4">
        <f t="shared" si="5"/>
        <v>0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0</v>
      </c>
      <c r="F76" s="4">
        <f t="shared" si="3"/>
        <v>0</v>
      </c>
      <c r="G76" s="4">
        <f t="shared" si="4"/>
        <v>0</v>
      </c>
      <c r="H76" s="4">
        <f t="shared" si="5"/>
        <v>0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0</v>
      </c>
      <c r="F77" s="4">
        <f t="shared" si="3"/>
        <v>0</v>
      </c>
      <c r="G77" s="4">
        <f t="shared" si="4"/>
        <v>0</v>
      </c>
      <c r="H77" s="4">
        <f t="shared" si="5"/>
        <v>0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0</v>
      </c>
      <c r="F78" s="4">
        <f t="shared" si="3"/>
        <v>0</v>
      </c>
      <c r="G78" s="4">
        <f t="shared" si="4"/>
        <v>0</v>
      </c>
      <c r="H78" s="4">
        <f t="shared" si="5"/>
        <v>0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0</v>
      </c>
      <c r="F79" s="4">
        <f t="shared" si="3"/>
        <v>0</v>
      </c>
      <c r="G79" s="4">
        <f t="shared" si="4"/>
        <v>0</v>
      </c>
      <c r="H79" s="4">
        <f t="shared" si="5"/>
        <v>0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0</v>
      </c>
      <c r="F80" s="4">
        <f t="shared" ref="F80:F87" si="6">ROUND(E80+$E$15*1.5,2)</f>
        <v>0</v>
      </c>
      <c r="G80" s="4">
        <f t="shared" ref="G80:G87" si="7">ROUND(E80*2,2)</f>
        <v>0</v>
      </c>
      <c r="H80" s="4">
        <f t="shared" ref="H80:H87" si="8">ROUND(G80+$E$15*2,2)</f>
        <v>0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0</v>
      </c>
      <c r="F81" s="4">
        <f t="shared" si="6"/>
        <v>0</v>
      </c>
      <c r="G81" s="4">
        <f t="shared" si="7"/>
        <v>0</v>
      </c>
      <c r="H81" s="4">
        <f t="shared" si="8"/>
        <v>0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0</v>
      </c>
      <c r="F82" s="4">
        <f t="shared" si="6"/>
        <v>0</v>
      </c>
      <c r="G82" s="4">
        <f t="shared" si="7"/>
        <v>0</v>
      </c>
      <c r="H82" s="4">
        <f t="shared" si="8"/>
        <v>0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0</v>
      </c>
      <c r="F83" s="4">
        <f t="shared" si="6"/>
        <v>0</v>
      </c>
      <c r="G83" s="4">
        <f t="shared" si="7"/>
        <v>0</v>
      </c>
      <c r="H83" s="4">
        <f t="shared" si="8"/>
        <v>0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0</v>
      </c>
      <c r="F84" s="4">
        <f t="shared" si="6"/>
        <v>0</v>
      </c>
      <c r="G84" s="4">
        <f t="shared" si="7"/>
        <v>0</v>
      </c>
      <c r="H84" s="4">
        <f t="shared" si="8"/>
        <v>0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0</v>
      </c>
      <c r="F85" s="4">
        <f t="shared" si="6"/>
        <v>0</v>
      </c>
      <c r="G85" s="4">
        <f t="shared" si="7"/>
        <v>0</v>
      </c>
      <c r="H85" s="4">
        <f t="shared" si="8"/>
        <v>0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0</v>
      </c>
      <c r="F86" s="4">
        <f t="shared" si="6"/>
        <v>0</v>
      </c>
      <c r="G86" s="4">
        <f t="shared" si="7"/>
        <v>0</v>
      </c>
      <c r="H86" s="4">
        <f t="shared" si="8"/>
        <v>0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0</v>
      </c>
      <c r="F87" s="4">
        <f t="shared" si="6"/>
        <v>0</v>
      </c>
      <c r="G87" s="4">
        <f t="shared" si="7"/>
        <v>0</v>
      </c>
      <c r="H87" s="4">
        <f t="shared" si="8"/>
        <v>0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5377-6BD7-44D7-BE6A-896D1925FCF7}">
  <sheetPr codeName="Sheet11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125</v>
      </c>
      <c r="C6" s="5" t="s">
        <v>83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4</v>
      </c>
      <c r="F12" s="1">
        <v>4</v>
      </c>
      <c r="G12" s="1">
        <v>4</v>
      </c>
      <c r="H12" s="1">
        <v>4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2.16</v>
      </c>
      <c r="F16" s="4">
        <v>2.97</v>
      </c>
      <c r="G16" s="4">
        <v>4.32</v>
      </c>
      <c r="H16" s="4">
        <v>5.4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2.16</v>
      </c>
      <c r="F17" s="4">
        <v>2.97</v>
      </c>
      <c r="G17" s="4">
        <v>4.32</v>
      </c>
      <c r="H17" s="4">
        <v>5.4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2.16</v>
      </c>
      <c r="F18" s="4">
        <v>2.97</v>
      </c>
      <c r="G18" s="4">
        <v>4.32</v>
      </c>
      <c r="H18" s="4">
        <v>5.4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2.16</v>
      </c>
      <c r="F19" s="4">
        <v>2.97</v>
      </c>
      <c r="G19" s="4">
        <v>4.32</v>
      </c>
      <c r="H19" s="4">
        <v>5.4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2.16</v>
      </c>
      <c r="F20" s="4">
        <v>2.97</v>
      </c>
      <c r="G20" s="4">
        <v>4.32</v>
      </c>
      <c r="H20" s="4">
        <v>5.4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2.16</v>
      </c>
      <c r="F21" s="4">
        <v>2.97</v>
      </c>
      <c r="G21" s="4">
        <v>4.32</v>
      </c>
      <c r="H21" s="4">
        <v>5.4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2.16</v>
      </c>
      <c r="F22" s="4">
        <v>2.97</v>
      </c>
      <c r="G22" s="4">
        <v>4.32</v>
      </c>
      <c r="H22" s="4">
        <v>5.4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2.16</v>
      </c>
      <c r="F23" s="4">
        <v>2.97</v>
      </c>
      <c r="G23" s="4">
        <v>4.32</v>
      </c>
      <c r="H23" s="4">
        <v>5.4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2.16</v>
      </c>
      <c r="F24" s="4">
        <v>2.97</v>
      </c>
      <c r="G24" s="4">
        <v>4.32</v>
      </c>
      <c r="H24" s="4">
        <v>5.4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2.16</v>
      </c>
      <c r="F25" s="4">
        <v>2.97</v>
      </c>
      <c r="G25" s="4">
        <v>4.32</v>
      </c>
      <c r="H25" s="4">
        <v>5.4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2.16</v>
      </c>
      <c r="F26" s="4">
        <v>2.97</v>
      </c>
      <c r="G26" s="4">
        <v>4.32</v>
      </c>
      <c r="H26" s="4">
        <v>5.4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2.16</v>
      </c>
      <c r="F27" s="4">
        <v>2.97</v>
      </c>
      <c r="G27" s="4">
        <v>4.32</v>
      </c>
      <c r="H27" s="4">
        <v>5.4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2.16</v>
      </c>
      <c r="F28" s="4">
        <v>2.97</v>
      </c>
      <c r="G28" s="4">
        <v>4.32</v>
      </c>
      <c r="H28" s="4">
        <v>5.4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2.16</v>
      </c>
      <c r="F29" s="4">
        <v>2.97</v>
      </c>
      <c r="G29" s="4">
        <v>4.32</v>
      </c>
      <c r="H29" s="4">
        <v>5.4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2.16</v>
      </c>
      <c r="F30" s="4">
        <v>2.97</v>
      </c>
      <c r="G30" s="4">
        <v>4.32</v>
      </c>
      <c r="H30" s="4">
        <v>5.4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2.16</v>
      </c>
      <c r="F31" s="4">
        <v>2.97</v>
      </c>
      <c r="G31" s="4">
        <v>4.32</v>
      </c>
      <c r="H31" s="4">
        <v>5.4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2.16</v>
      </c>
      <c r="F32" s="4">
        <v>2.97</v>
      </c>
      <c r="G32" s="4">
        <v>4.32</v>
      </c>
      <c r="H32" s="4">
        <v>5.4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2.16</v>
      </c>
      <c r="F33" s="4">
        <v>2.97</v>
      </c>
      <c r="G33" s="4">
        <v>4.32</v>
      </c>
      <c r="H33" s="4">
        <v>5.4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2.16</v>
      </c>
      <c r="F34" s="4">
        <v>2.97</v>
      </c>
      <c r="G34" s="4">
        <v>4.32</v>
      </c>
      <c r="H34" s="4">
        <v>5.4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2.16</v>
      </c>
      <c r="F35" s="4">
        <v>2.97</v>
      </c>
      <c r="G35" s="4">
        <v>4.32</v>
      </c>
      <c r="H35" s="4">
        <v>5.4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2.16</v>
      </c>
      <c r="F36" s="4">
        <v>2.97</v>
      </c>
      <c r="G36" s="4">
        <v>4.32</v>
      </c>
      <c r="H36" s="4">
        <v>5.4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2.16</v>
      </c>
      <c r="F37" s="4">
        <v>2.97</v>
      </c>
      <c r="G37" s="4">
        <v>4.32</v>
      </c>
      <c r="H37" s="4">
        <v>5.4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2.16</v>
      </c>
      <c r="F38" s="4">
        <v>2.97</v>
      </c>
      <c r="G38" s="4">
        <v>4.32</v>
      </c>
      <c r="H38" s="4">
        <v>5.4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2.16</v>
      </c>
      <c r="F39" s="4">
        <v>2.97</v>
      </c>
      <c r="G39" s="4">
        <v>4.32</v>
      </c>
      <c r="H39" s="4">
        <v>5.4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2.16</v>
      </c>
      <c r="F40" s="4">
        <v>2.97</v>
      </c>
      <c r="G40" s="4">
        <v>4.32</v>
      </c>
      <c r="H40" s="4">
        <v>5.4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2.16</v>
      </c>
      <c r="F41" s="4">
        <v>2.97</v>
      </c>
      <c r="G41" s="4">
        <v>4.32</v>
      </c>
      <c r="H41" s="4">
        <v>5.4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2.16</v>
      </c>
      <c r="F42" s="4">
        <v>2.97</v>
      </c>
      <c r="G42" s="4">
        <v>4.32</v>
      </c>
      <c r="H42" s="4">
        <v>5.4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2.16</v>
      </c>
      <c r="F43" s="4">
        <v>2.97</v>
      </c>
      <c r="G43" s="4">
        <v>4.32</v>
      </c>
      <c r="H43" s="4">
        <v>5.4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2.16</v>
      </c>
      <c r="F44" s="4">
        <v>2.97</v>
      </c>
      <c r="G44" s="4">
        <v>4.32</v>
      </c>
      <c r="H44" s="4">
        <v>5.4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2.16</v>
      </c>
      <c r="F45" s="4">
        <v>2.97</v>
      </c>
      <c r="G45" s="4">
        <v>4.32</v>
      </c>
      <c r="H45" s="4">
        <v>5.4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2.16</v>
      </c>
      <c r="F46" s="4">
        <v>2.97</v>
      </c>
      <c r="G46" s="4">
        <v>4.32</v>
      </c>
      <c r="H46" s="4">
        <v>5.4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2.16</v>
      </c>
      <c r="F47" s="4">
        <v>2.97</v>
      </c>
      <c r="G47" s="4">
        <v>4.32</v>
      </c>
      <c r="H47" s="4">
        <v>5.4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2.16</v>
      </c>
      <c r="F48" s="4">
        <v>2.97</v>
      </c>
      <c r="G48" s="4">
        <v>4.32</v>
      </c>
      <c r="H48" s="4">
        <v>5.4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2.16</v>
      </c>
      <c r="F49" s="4">
        <v>2.97</v>
      </c>
      <c r="G49" s="4">
        <v>4.32</v>
      </c>
      <c r="H49" s="4">
        <v>5.4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2.16</v>
      </c>
      <c r="F50" s="4">
        <v>2.97</v>
      </c>
      <c r="G50" s="4">
        <v>4.32</v>
      </c>
      <c r="H50" s="4">
        <v>5.4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2.16</v>
      </c>
      <c r="F51" s="4">
        <v>2.97</v>
      </c>
      <c r="G51" s="4">
        <v>4.32</v>
      </c>
      <c r="H51" s="4">
        <v>5.4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2.16</v>
      </c>
      <c r="F52" s="4">
        <v>2.97</v>
      </c>
      <c r="G52" s="4">
        <v>4.32</v>
      </c>
      <c r="H52" s="4">
        <v>5.4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2.16</v>
      </c>
      <c r="F53" s="4">
        <v>2.97</v>
      </c>
      <c r="G53" s="4">
        <v>4.32</v>
      </c>
      <c r="H53" s="4">
        <v>5.4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2.16</v>
      </c>
      <c r="F54" s="4">
        <v>2.97</v>
      </c>
      <c r="G54" s="4">
        <v>4.32</v>
      </c>
      <c r="H54" s="4">
        <v>5.4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2.16</v>
      </c>
      <c r="F55" s="4">
        <v>2.97</v>
      </c>
      <c r="G55" s="4">
        <v>4.32</v>
      </c>
      <c r="H55" s="4">
        <v>5.4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2.16</v>
      </c>
      <c r="F56" s="4">
        <v>2.97</v>
      </c>
      <c r="G56" s="4">
        <v>4.32</v>
      </c>
      <c r="H56" s="4">
        <v>5.4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2.16</v>
      </c>
      <c r="F57" s="4">
        <v>2.97</v>
      </c>
      <c r="G57" s="4">
        <v>4.32</v>
      </c>
      <c r="H57" s="4">
        <v>5.4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2.16</v>
      </c>
      <c r="F58" s="4">
        <v>2.97</v>
      </c>
      <c r="G58" s="4">
        <v>4.32</v>
      </c>
      <c r="H58" s="4">
        <v>5.4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2.16</v>
      </c>
      <c r="F59" s="4">
        <v>2.97</v>
      </c>
      <c r="G59" s="4">
        <v>4.32</v>
      </c>
      <c r="H59" s="4">
        <v>5.4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2.16</v>
      </c>
      <c r="F60" s="4">
        <v>2.97</v>
      </c>
      <c r="G60" s="4">
        <v>4.32</v>
      </c>
      <c r="H60" s="4">
        <v>5.4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2.16</v>
      </c>
      <c r="F61" s="4">
        <v>2.97</v>
      </c>
      <c r="G61" s="4">
        <v>4.32</v>
      </c>
      <c r="H61" s="4">
        <v>5.4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4.32</v>
      </c>
      <c r="F62" s="4">
        <v>5.13</v>
      </c>
      <c r="G62" s="4">
        <v>8.64</v>
      </c>
      <c r="H62" s="4">
        <v>9.7200000000000006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4.32</v>
      </c>
      <c r="F63" s="4">
        <v>5.13</v>
      </c>
      <c r="G63" s="4">
        <v>8.64</v>
      </c>
      <c r="H63" s="4">
        <v>9.7200000000000006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4.32</v>
      </c>
      <c r="F64" s="4">
        <v>5.13</v>
      </c>
      <c r="G64" s="4">
        <v>8.64</v>
      </c>
      <c r="H64" s="4">
        <v>9.7200000000000006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4.32</v>
      </c>
      <c r="F65" s="4">
        <v>5.13</v>
      </c>
      <c r="G65" s="4">
        <v>8.64</v>
      </c>
      <c r="H65" s="4">
        <v>9.7200000000000006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4.32</v>
      </c>
      <c r="F66" s="4">
        <v>5.13</v>
      </c>
      <c r="G66" s="4">
        <v>8.64</v>
      </c>
      <c r="H66" s="4">
        <v>9.7200000000000006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4.32</v>
      </c>
      <c r="F67" s="4">
        <v>5.13</v>
      </c>
      <c r="G67" s="4">
        <v>8.64</v>
      </c>
      <c r="H67" s="4">
        <v>9.7200000000000006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4.32</v>
      </c>
      <c r="F68" s="4">
        <v>5.13</v>
      </c>
      <c r="G68" s="4">
        <v>8.64</v>
      </c>
      <c r="H68" s="4">
        <v>9.7200000000000006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4.32</v>
      </c>
      <c r="F69" s="4">
        <v>5.13</v>
      </c>
      <c r="G69" s="4">
        <v>8.64</v>
      </c>
      <c r="H69" s="4">
        <v>9.7200000000000006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4.32</v>
      </c>
      <c r="F70" s="4">
        <v>5.13</v>
      </c>
      <c r="G70" s="4">
        <v>8.64</v>
      </c>
      <c r="H70" s="4">
        <v>9.7200000000000006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4.32</v>
      </c>
      <c r="F71" s="4">
        <v>5.13</v>
      </c>
      <c r="G71" s="4">
        <v>8.64</v>
      </c>
      <c r="H71" s="4">
        <v>9.7200000000000006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4.32</v>
      </c>
      <c r="F72" s="4">
        <v>5.13</v>
      </c>
      <c r="G72" s="4">
        <v>8.64</v>
      </c>
      <c r="H72" s="4">
        <v>9.7200000000000006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4.32</v>
      </c>
      <c r="F73" s="4">
        <v>5.13</v>
      </c>
      <c r="G73" s="4">
        <v>8.64</v>
      </c>
      <c r="H73" s="4">
        <v>9.7200000000000006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4.32</v>
      </c>
      <c r="F74" s="4">
        <v>5.13</v>
      </c>
      <c r="G74" s="4">
        <v>8.64</v>
      </c>
      <c r="H74" s="4">
        <v>9.7200000000000006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4.32</v>
      </c>
      <c r="F75" s="4">
        <v>5.13</v>
      </c>
      <c r="G75" s="4">
        <v>8.64</v>
      </c>
      <c r="H75" s="4">
        <v>9.7200000000000006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4.32</v>
      </c>
      <c r="F76" s="4">
        <v>5.13</v>
      </c>
      <c r="G76" s="4">
        <v>8.64</v>
      </c>
      <c r="H76" s="4">
        <v>9.7200000000000006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4.32</v>
      </c>
      <c r="F77" s="4">
        <v>5.13</v>
      </c>
      <c r="G77" s="4">
        <v>8.64</v>
      </c>
      <c r="H77" s="4">
        <v>9.7200000000000006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4.32</v>
      </c>
      <c r="F78" s="4">
        <v>5.13</v>
      </c>
      <c r="G78" s="4">
        <v>8.64</v>
      </c>
      <c r="H78" s="4">
        <v>9.7200000000000006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4.32</v>
      </c>
      <c r="F79" s="4">
        <v>5.13</v>
      </c>
      <c r="G79" s="4">
        <v>8.64</v>
      </c>
      <c r="H79" s="4">
        <v>9.7200000000000006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4.32</v>
      </c>
      <c r="F80" s="4">
        <v>5.13</v>
      </c>
      <c r="G80" s="4">
        <v>8.64</v>
      </c>
      <c r="H80" s="4">
        <v>9.7200000000000006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4.32</v>
      </c>
      <c r="F81" s="4">
        <v>5.13</v>
      </c>
      <c r="G81" s="4">
        <v>8.64</v>
      </c>
      <c r="H81" s="4">
        <v>9.7200000000000006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4.32</v>
      </c>
      <c r="F82" s="4">
        <v>5.13</v>
      </c>
      <c r="G82" s="4">
        <v>8.64</v>
      </c>
      <c r="H82" s="4">
        <v>9.7200000000000006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4.32</v>
      </c>
      <c r="F83" s="4">
        <v>5.13</v>
      </c>
      <c r="G83" s="4">
        <v>8.64</v>
      </c>
      <c r="H83" s="4">
        <v>9.7200000000000006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4.32</v>
      </c>
      <c r="F84" s="4">
        <v>5.13</v>
      </c>
      <c r="G84" s="4">
        <v>8.64</v>
      </c>
      <c r="H84" s="4">
        <v>9.7200000000000006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4.32</v>
      </c>
      <c r="F85" s="4">
        <v>5.13</v>
      </c>
      <c r="G85" s="4">
        <v>8.64</v>
      </c>
      <c r="H85" s="4">
        <v>9.7200000000000006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4.32</v>
      </c>
      <c r="F86" s="4">
        <v>5.13</v>
      </c>
      <c r="G86" s="4">
        <v>8.64</v>
      </c>
      <c r="H86" s="4">
        <v>9.7200000000000006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4.32</v>
      </c>
      <c r="F87" s="4">
        <v>5.13</v>
      </c>
      <c r="G87" s="4">
        <v>8.64</v>
      </c>
      <c r="H87" s="4">
        <v>9.7200000000000006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9C66-9397-486B-955D-80865887368B}">
  <sheetPr codeName="Sheet83">
    <tabColor theme="8" tint="0.59999389629810485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54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 t="s">
        <v>100</v>
      </c>
      <c r="D15" s="1"/>
      <c r="E15" s="4"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0</v>
      </c>
      <c r="F16" s="4">
        <f t="shared" ref="F16:F47" si="0">ROUND(E16+$E$15*1.5,2)</f>
        <v>0</v>
      </c>
      <c r="G16" s="4">
        <f t="shared" ref="G16:G47" si="1">ROUND(E16*2,2)</f>
        <v>0</v>
      </c>
      <c r="H16" s="4">
        <f t="shared" ref="H16:H47" si="2">ROUND(G16+$E$15*2,2)</f>
        <v>0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0</v>
      </c>
      <c r="F17" s="4">
        <f t="shared" si="0"/>
        <v>0</v>
      </c>
      <c r="G17" s="4">
        <f t="shared" si="1"/>
        <v>0</v>
      </c>
      <c r="H17" s="4">
        <f t="shared" si="2"/>
        <v>0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0</v>
      </c>
      <c r="F18" s="4">
        <f t="shared" si="0"/>
        <v>0</v>
      </c>
      <c r="G18" s="4">
        <f t="shared" si="1"/>
        <v>0</v>
      </c>
      <c r="H18" s="4">
        <f t="shared" si="2"/>
        <v>0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0</v>
      </c>
      <c r="F19" s="4">
        <f t="shared" si="0"/>
        <v>0</v>
      </c>
      <c r="G19" s="4">
        <f t="shared" si="1"/>
        <v>0</v>
      </c>
      <c r="H19" s="4">
        <f t="shared" si="2"/>
        <v>0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0</v>
      </c>
      <c r="F20" s="4">
        <f t="shared" si="0"/>
        <v>0</v>
      </c>
      <c r="G20" s="4">
        <f t="shared" si="1"/>
        <v>0</v>
      </c>
      <c r="H20" s="4">
        <f t="shared" si="2"/>
        <v>0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0</v>
      </c>
      <c r="F21" s="4">
        <f t="shared" si="0"/>
        <v>0</v>
      </c>
      <c r="G21" s="4">
        <f t="shared" si="1"/>
        <v>0</v>
      </c>
      <c r="H21" s="4">
        <f t="shared" si="2"/>
        <v>0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0</v>
      </c>
      <c r="F22" s="4">
        <f t="shared" si="0"/>
        <v>0</v>
      </c>
      <c r="G22" s="4">
        <f t="shared" si="1"/>
        <v>0</v>
      </c>
      <c r="H22" s="4">
        <f t="shared" si="2"/>
        <v>0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0</v>
      </c>
      <c r="F23" s="4">
        <f t="shared" si="0"/>
        <v>0</v>
      </c>
      <c r="G23" s="4">
        <f t="shared" si="1"/>
        <v>0</v>
      </c>
      <c r="H23" s="4">
        <f t="shared" si="2"/>
        <v>0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0</v>
      </c>
      <c r="F24" s="4">
        <f t="shared" si="0"/>
        <v>0</v>
      </c>
      <c r="G24" s="4">
        <f t="shared" si="1"/>
        <v>0</v>
      </c>
      <c r="H24" s="4">
        <f t="shared" si="2"/>
        <v>0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0</v>
      </c>
      <c r="F25" s="4">
        <f t="shared" si="0"/>
        <v>0</v>
      </c>
      <c r="G25" s="4">
        <f t="shared" si="1"/>
        <v>0</v>
      </c>
      <c r="H25" s="4">
        <f t="shared" si="2"/>
        <v>0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0</v>
      </c>
      <c r="F26" s="4">
        <f t="shared" si="0"/>
        <v>0</v>
      </c>
      <c r="G26" s="4">
        <f t="shared" si="1"/>
        <v>0</v>
      </c>
      <c r="H26" s="4">
        <f t="shared" si="2"/>
        <v>0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0</v>
      </c>
      <c r="F27" s="4">
        <f t="shared" si="0"/>
        <v>0</v>
      </c>
      <c r="G27" s="4">
        <f t="shared" si="1"/>
        <v>0</v>
      </c>
      <c r="H27" s="4">
        <f t="shared" si="2"/>
        <v>0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0</v>
      </c>
      <c r="F28" s="4">
        <f t="shared" si="0"/>
        <v>0</v>
      </c>
      <c r="G28" s="4">
        <f t="shared" si="1"/>
        <v>0</v>
      </c>
      <c r="H28" s="4">
        <f t="shared" si="2"/>
        <v>0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0</v>
      </c>
      <c r="F29" s="4">
        <f t="shared" si="0"/>
        <v>0</v>
      </c>
      <c r="G29" s="4">
        <f t="shared" si="1"/>
        <v>0</v>
      </c>
      <c r="H29" s="4">
        <f t="shared" si="2"/>
        <v>0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0</v>
      </c>
      <c r="F30" s="4">
        <f t="shared" si="0"/>
        <v>0</v>
      </c>
      <c r="G30" s="4">
        <f t="shared" si="1"/>
        <v>0</v>
      </c>
      <c r="H30" s="4">
        <f t="shared" si="2"/>
        <v>0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0</v>
      </c>
      <c r="F31" s="4">
        <f t="shared" si="0"/>
        <v>0</v>
      </c>
      <c r="G31" s="4">
        <f t="shared" si="1"/>
        <v>0</v>
      </c>
      <c r="H31" s="4">
        <f t="shared" si="2"/>
        <v>0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0</v>
      </c>
      <c r="F32" s="4">
        <f t="shared" si="0"/>
        <v>0</v>
      </c>
      <c r="G32" s="4">
        <f t="shared" si="1"/>
        <v>0</v>
      </c>
      <c r="H32" s="4">
        <f t="shared" si="2"/>
        <v>0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0</v>
      </c>
      <c r="F33" s="4">
        <f t="shared" si="0"/>
        <v>0</v>
      </c>
      <c r="G33" s="4">
        <f t="shared" si="1"/>
        <v>0</v>
      </c>
      <c r="H33" s="4">
        <f t="shared" si="2"/>
        <v>0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0</v>
      </c>
      <c r="F34" s="4">
        <f t="shared" si="0"/>
        <v>0</v>
      </c>
      <c r="G34" s="4">
        <f t="shared" si="1"/>
        <v>0</v>
      </c>
      <c r="H34" s="4">
        <f t="shared" si="2"/>
        <v>0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0</v>
      </c>
      <c r="F35" s="4">
        <f t="shared" si="0"/>
        <v>0</v>
      </c>
      <c r="G35" s="4">
        <f t="shared" si="1"/>
        <v>0</v>
      </c>
      <c r="H35" s="4">
        <f t="shared" si="2"/>
        <v>0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0</v>
      </c>
      <c r="F36" s="4">
        <f t="shared" si="0"/>
        <v>0</v>
      </c>
      <c r="G36" s="4">
        <f t="shared" si="1"/>
        <v>0</v>
      </c>
      <c r="H36" s="4">
        <f t="shared" si="2"/>
        <v>0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0</v>
      </c>
      <c r="F37" s="4">
        <f t="shared" si="0"/>
        <v>0</v>
      </c>
      <c r="G37" s="4">
        <f t="shared" si="1"/>
        <v>0</v>
      </c>
      <c r="H37" s="4">
        <f t="shared" si="2"/>
        <v>0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0</v>
      </c>
      <c r="F38" s="4">
        <f t="shared" si="0"/>
        <v>0</v>
      </c>
      <c r="G38" s="4">
        <f t="shared" si="1"/>
        <v>0</v>
      </c>
      <c r="H38" s="4">
        <f t="shared" si="2"/>
        <v>0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0</v>
      </c>
      <c r="F39" s="4">
        <f t="shared" si="0"/>
        <v>0</v>
      </c>
      <c r="G39" s="4">
        <f t="shared" si="1"/>
        <v>0</v>
      </c>
      <c r="H39" s="4">
        <f t="shared" si="2"/>
        <v>0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0</v>
      </c>
      <c r="F40" s="4">
        <f t="shared" si="0"/>
        <v>0</v>
      </c>
      <c r="G40" s="4">
        <f t="shared" si="1"/>
        <v>0</v>
      </c>
      <c r="H40" s="4">
        <f t="shared" si="2"/>
        <v>0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0</v>
      </c>
      <c r="F41" s="4">
        <f t="shared" si="0"/>
        <v>0</v>
      </c>
      <c r="G41" s="4">
        <f t="shared" si="1"/>
        <v>0</v>
      </c>
      <c r="H41" s="4">
        <f t="shared" si="2"/>
        <v>0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0</v>
      </c>
      <c r="F42" s="4">
        <f t="shared" si="0"/>
        <v>0</v>
      </c>
      <c r="G42" s="4">
        <f t="shared" si="1"/>
        <v>0</v>
      </c>
      <c r="H42" s="4">
        <f t="shared" si="2"/>
        <v>0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0</v>
      </c>
      <c r="F43" s="4">
        <f t="shared" si="0"/>
        <v>0</v>
      </c>
      <c r="G43" s="4">
        <f t="shared" si="1"/>
        <v>0</v>
      </c>
      <c r="H43" s="4">
        <f t="shared" si="2"/>
        <v>0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0</v>
      </c>
      <c r="F44" s="4">
        <f t="shared" si="0"/>
        <v>0</v>
      </c>
      <c r="G44" s="4">
        <f t="shared" si="1"/>
        <v>0</v>
      </c>
      <c r="H44" s="4">
        <f t="shared" si="2"/>
        <v>0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0</v>
      </c>
      <c r="F45" s="4">
        <f t="shared" si="0"/>
        <v>0</v>
      </c>
      <c r="G45" s="4">
        <f t="shared" si="1"/>
        <v>0</v>
      </c>
      <c r="H45" s="4">
        <f t="shared" si="2"/>
        <v>0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0</v>
      </c>
      <c r="F46" s="4">
        <f t="shared" si="0"/>
        <v>0</v>
      </c>
      <c r="G46" s="4">
        <f t="shared" si="1"/>
        <v>0</v>
      </c>
      <c r="H46" s="4">
        <f t="shared" si="2"/>
        <v>0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0</v>
      </c>
      <c r="F47" s="4">
        <f t="shared" si="0"/>
        <v>0</v>
      </c>
      <c r="G47" s="4">
        <f t="shared" si="1"/>
        <v>0</v>
      </c>
      <c r="H47" s="4">
        <f t="shared" si="2"/>
        <v>0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0</v>
      </c>
      <c r="F48" s="4">
        <f t="shared" ref="F48:F79" si="3">ROUND(E48+$E$15*1.5,2)</f>
        <v>0</v>
      </c>
      <c r="G48" s="4">
        <f t="shared" ref="G48:G79" si="4">ROUND(E48*2,2)</f>
        <v>0</v>
      </c>
      <c r="H48" s="4">
        <f t="shared" ref="H48:H79" si="5">ROUND(G48+$E$15*2,2)</f>
        <v>0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0</v>
      </c>
      <c r="F49" s="4">
        <f t="shared" si="3"/>
        <v>0</v>
      </c>
      <c r="G49" s="4">
        <f t="shared" si="4"/>
        <v>0</v>
      </c>
      <c r="H49" s="4">
        <f t="shared" si="5"/>
        <v>0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0</v>
      </c>
      <c r="F50" s="4">
        <f t="shared" si="3"/>
        <v>0</v>
      </c>
      <c r="G50" s="4">
        <f t="shared" si="4"/>
        <v>0</v>
      </c>
      <c r="H50" s="4">
        <f t="shared" si="5"/>
        <v>0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0</v>
      </c>
      <c r="F51" s="4">
        <f t="shared" si="3"/>
        <v>0</v>
      </c>
      <c r="G51" s="4">
        <f t="shared" si="4"/>
        <v>0</v>
      </c>
      <c r="H51" s="4">
        <f t="shared" si="5"/>
        <v>0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0</v>
      </c>
      <c r="F52" s="4">
        <f t="shared" si="3"/>
        <v>0</v>
      </c>
      <c r="G52" s="4">
        <f t="shared" si="4"/>
        <v>0</v>
      </c>
      <c r="H52" s="4">
        <f t="shared" si="5"/>
        <v>0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0</v>
      </c>
      <c r="F53" s="4">
        <f t="shared" si="3"/>
        <v>0</v>
      </c>
      <c r="G53" s="4">
        <f t="shared" si="4"/>
        <v>0</v>
      </c>
      <c r="H53" s="4">
        <f t="shared" si="5"/>
        <v>0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0</v>
      </c>
      <c r="F54" s="4">
        <f t="shared" si="3"/>
        <v>0</v>
      </c>
      <c r="G54" s="4">
        <f t="shared" si="4"/>
        <v>0</v>
      </c>
      <c r="H54" s="4">
        <f t="shared" si="5"/>
        <v>0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0</v>
      </c>
      <c r="F55" s="4">
        <f t="shared" si="3"/>
        <v>0</v>
      </c>
      <c r="G55" s="4">
        <f t="shared" si="4"/>
        <v>0</v>
      </c>
      <c r="H55" s="4">
        <f t="shared" si="5"/>
        <v>0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0</v>
      </c>
      <c r="F56" s="4">
        <f t="shared" si="3"/>
        <v>0</v>
      </c>
      <c r="G56" s="4">
        <f t="shared" si="4"/>
        <v>0</v>
      </c>
      <c r="H56" s="4">
        <f t="shared" si="5"/>
        <v>0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0</v>
      </c>
      <c r="F57" s="4">
        <f t="shared" si="3"/>
        <v>0</v>
      </c>
      <c r="G57" s="4">
        <f t="shared" si="4"/>
        <v>0</v>
      </c>
      <c r="H57" s="4">
        <f t="shared" si="5"/>
        <v>0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0</v>
      </c>
      <c r="F58" s="4">
        <f t="shared" si="3"/>
        <v>0</v>
      </c>
      <c r="G58" s="4">
        <f t="shared" si="4"/>
        <v>0</v>
      </c>
      <c r="H58" s="4">
        <f t="shared" si="5"/>
        <v>0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0</v>
      </c>
      <c r="F59" s="4">
        <f t="shared" si="3"/>
        <v>0</v>
      </c>
      <c r="G59" s="4">
        <f t="shared" si="4"/>
        <v>0</v>
      </c>
      <c r="H59" s="4">
        <f t="shared" si="5"/>
        <v>0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0</v>
      </c>
      <c r="F60" s="4">
        <f t="shared" si="3"/>
        <v>0</v>
      </c>
      <c r="G60" s="4">
        <f t="shared" si="4"/>
        <v>0</v>
      </c>
      <c r="H60" s="4">
        <f t="shared" si="5"/>
        <v>0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0</v>
      </c>
      <c r="F61" s="4">
        <f t="shared" si="3"/>
        <v>0</v>
      </c>
      <c r="G61" s="4">
        <f t="shared" si="4"/>
        <v>0</v>
      </c>
      <c r="H61" s="4">
        <f t="shared" si="5"/>
        <v>0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0</v>
      </c>
      <c r="F62" s="4">
        <f t="shared" si="3"/>
        <v>0</v>
      </c>
      <c r="G62" s="4">
        <f t="shared" si="4"/>
        <v>0</v>
      </c>
      <c r="H62" s="4">
        <f t="shared" si="5"/>
        <v>0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0</v>
      </c>
      <c r="F63" s="4">
        <f t="shared" si="3"/>
        <v>0</v>
      </c>
      <c r="G63" s="4">
        <f t="shared" si="4"/>
        <v>0</v>
      </c>
      <c r="H63" s="4">
        <f t="shared" si="5"/>
        <v>0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0</v>
      </c>
      <c r="F64" s="4">
        <f t="shared" si="3"/>
        <v>0</v>
      </c>
      <c r="G64" s="4">
        <f t="shared" si="4"/>
        <v>0</v>
      </c>
      <c r="H64" s="4">
        <f t="shared" si="5"/>
        <v>0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0</v>
      </c>
      <c r="F65" s="4">
        <f t="shared" si="3"/>
        <v>0</v>
      </c>
      <c r="G65" s="4">
        <f t="shared" si="4"/>
        <v>0</v>
      </c>
      <c r="H65" s="4">
        <f t="shared" si="5"/>
        <v>0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0</v>
      </c>
      <c r="F66" s="4">
        <f t="shared" si="3"/>
        <v>0</v>
      </c>
      <c r="G66" s="4">
        <f t="shared" si="4"/>
        <v>0</v>
      </c>
      <c r="H66" s="4">
        <f t="shared" si="5"/>
        <v>0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0</v>
      </c>
      <c r="F67" s="4">
        <f t="shared" si="3"/>
        <v>0</v>
      </c>
      <c r="G67" s="4">
        <f t="shared" si="4"/>
        <v>0</v>
      </c>
      <c r="H67" s="4">
        <f t="shared" si="5"/>
        <v>0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0</v>
      </c>
      <c r="F68" s="4">
        <f t="shared" si="3"/>
        <v>0</v>
      </c>
      <c r="G68" s="4">
        <f t="shared" si="4"/>
        <v>0</v>
      </c>
      <c r="H68" s="4">
        <f t="shared" si="5"/>
        <v>0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0</v>
      </c>
      <c r="F69" s="4">
        <f t="shared" si="3"/>
        <v>0</v>
      </c>
      <c r="G69" s="4">
        <f t="shared" si="4"/>
        <v>0</v>
      </c>
      <c r="H69" s="4">
        <f t="shared" si="5"/>
        <v>0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0</v>
      </c>
      <c r="F70" s="4">
        <f t="shared" si="3"/>
        <v>0</v>
      </c>
      <c r="G70" s="4">
        <f t="shared" si="4"/>
        <v>0</v>
      </c>
      <c r="H70" s="4">
        <f t="shared" si="5"/>
        <v>0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0</v>
      </c>
      <c r="F71" s="4">
        <f t="shared" si="3"/>
        <v>0</v>
      </c>
      <c r="G71" s="4">
        <f t="shared" si="4"/>
        <v>0</v>
      </c>
      <c r="H71" s="4">
        <f t="shared" si="5"/>
        <v>0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0</v>
      </c>
      <c r="F72" s="4">
        <f t="shared" si="3"/>
        <v>0</v>
      </c>
      <c r="G72" s="4">
        <f t="shared" si="4"/>
        <v>0</v>
      </c>
      <c r="H72" s="4">
        <f t="shared" si="5"/>
        <v>0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0</v>
      </c>
      <c r="F73" s="4">
        <f t="shared" si="3"/>
        <v>0</v>
      </c>
      <c r="G73" s="4">
        <f t="shared" si="4"/>
        <v>0</v>
      </c>
      <c r="H73" s="4">
        <f t="shared" si="5"/>
        <v>0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0</v>
      </c>
      <c r="F74" s="4">
        <f t="shared" si="3"/>
        <v>0</v>
      </c>
      <c r="G74" s="4">
        <f t="shared" si="4"/>
        <v>0</v>
      </c>
      <c r="H74" s="4">
        <f t="shared" si="5"/>
        <v>0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0</v>
      </c>
      <c r="F75" s="4">
        <f t="shared" si="3"/>
        <v>0</v>
      </c>
      <c r="G75" s="4">
        <f t="shared" si="4"/>
        <v>0</v>
      </c>
      <c r="H75" s="4">
        <f t="shared" si="5"/>
        <v>0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0</v>
      </c>
      <c r="F76" s="4">
        <f t="shared" si="3"/>
        <v>0</v>
      </c>
      <c r="G76" s="4">
        <f t="shared" si="4"/>
        <v>0</v>
      </c>
      <c r="H76" s="4">
        <f t="shared" si="5"/>
        <v>0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0</v>
      </c>
      <c r="F77" s="4">
        <f t="shared" si="3"/>
        <v>0</v>
      </c>
      <c r="G77" s="4">
        <f t="shared" si="4"/>
        <v>0</v>
      </c>
      <c r="H77" s="4">
        <f t="shared" si="5"/>
        <v>0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0</v>
      </c>
      <c r="F78" s="4">
        <f t="shared" si="3"/>
        <v>0</v>
      </c>
      <c r="G78" s="4">
        <f t="shared" si="4"/>
        <v>0</v>
      </c>
      <c r="H78" s="4">
        <f t="shared" si="5"/>
        <v>0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0</v>
      </c>
      <c r="F79" s="4">
        <f t="shared" si="3"/>
        <v>0</v>
      </c>
      <c r="G79" s="4">
        <f t="shared" si="4"/>
        <v>0</v>
      </c>
      <c r="H79" s="4">
        <f t="shared" si="5"/>
        <v>0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0</v>
      </c>
      <c r="F80" s="4">
        <f t="shared" ref="F80:F87" si="6">ROUND(E80+$E$15*1.5,2)</f>
        <v>0</v>
      </c>
      <c r="G80" s="4">
        <f t="shared" ref="G80:G87" si="7">ROUND(E80*2,2)</f>
        <v>0</v>
      </c>
      <c r="H80" s="4">
        <f t="shared" ref="H80:H87" si="8">ROUND(G80+$E$15*2,2)</f>
        <v>0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0</v>
      </c>
      <c r="F81" s="4">
        <f t="shared" si="6"/>
        <v>0</v>
      </c>
      <c r="G81" s="4">
        <f t="shared" si="7"/>
        <v>0</v>
      </c>
      <c r="H81" s="4">
        <f t="shared" si="8"/>
        <v>0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0</v>
      </c>
      <c r="F82" s="4">
        <f t="shared" si="6"/>
        <v>0</v>
      </c>
      <c r="G82" s="4">
        <f t="shared" si="7"/>
        <v>0</v>
      </c>
      <c r="H82" s="4">
        <f t="shared" si="8"/>
        <v>0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0</v>
      </c>
      <c r="F83" s="4">
        <f t="shared" si="6"/>
        <v>0</v>
      </c>
      <c r="G83" s="4">
        <f t="shared" si="7"/>
        <v>0</v>
      </c>
      <c r="H83" s="4">
        <f t="shared" si="8"/>
        <v>0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0</v>
      </c>
      <c r="F84" s="4">
        <f t="shared" si="6"/>
        <v>0</v>
      </c>
      <c r="G84" s="4">
        <f t="shared" si="7"/>
        <v>0</v>
      </c>
      <c r="H84" s="4">
        <f t="shared" si="8"/>
        <v>0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0</v>
      </c>
      <c r="F85" s="4">
        <f t="shared" si="6"/>
        <v>0</v>
      </c>
      <c r="G85" s="4">
        <f t="shared" si="7"/>
        <v>0</v>
      </c>
      <c r="H85" s="4">
        <f t="shared" si="8"/>
        <v>0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0</v>
      </c>
      <c r="F86" s="4">
        <f t="shared" si="6"/>
        <v>0</v>
      </c>
      <c r="G86" s="4">
        <f t="shared" si="7"/>
        <v>0</v>
      </c>
      <c r="H86" s="4">
        <f t="shared" si="8"/>
        <v>0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0</v>
      </c>
      <c r="F87" s="4">
        <f t="shared" si="6"/>
        <v>0</v>
      </c>
      <c r="G87" s="4">
        <f t="shared" si="7"/>
        <v>0</v>
      </c>
      <c r="H87" s="4">
        <f t="shared" si="8"/>
        <v>0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2AE18-41FF-4041-8FBE-3E7A05408AC4}">
  <sheetPr codeName="Sheet12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</v>
      </c>
      <c r="F16" s="4">
        <v>4.75</v>
      </c>
      <c r="G16" s="4">
        <v>2</v>
      </c>
      <c r="H16" s="4">
        <v>7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</v>
      </c>
      <c r="F17" s="4">
        <v>4.75</v>
      </c>
      <c r="G17" s="4">
        <v>2</v>
      </c>
      <c r="H17" s="4">
        <v>7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</v>
      </c>
      <c r="F18" s="4">
        <v>4.75</v>
      </c>
      <c r="G18" s="4">
        <v>2</v>
      </c>
      <c r="H18" s="4">
        <v>7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</v>
      </c>
      <c r="F19" s="4">
        <v>4.75</v>
      </c>
      <c r="G19" s="4">
        <v>2</v>
      </c>
      <c r="H19" s="4">
        <v>7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</v>
      </c>
      <c r="F20" s="4">
        <v>4.75</v>
      </c>
      <c r="G20" s="4">
        <v>2</v>
      </c>
      <c r="H20" s="4">
        <v>7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</v>
      </c>
      <c r="F21" s="4">
        <v>4.75</v>
      </c>
      <c r="G21" s="4">
        <v>2</v>
      </c>
      <c r="H21" s="4">
        <v>7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</v>
      </c>
      <c r="F22" s="4">
        <v>4.75</v>
      </c>
      <c r="G22" s="4">
        <v>2</v>
      </c>
      <c r="H22" s="4">
        <v>7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</v>
      </c>
      <c r="F23" s="4">
        <v>4.75</v>
      </c>
      <c r="G23" s="4">
        <v>2</v>
      </c>
      <c r="H23" s="4">
        <v>7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</v>
      </c>
      <c r="F24" s="4">
        <v>4.75</v>
      </c>
      <c r="G24" s="4">
        <v>2</v>
      </c>
      <c r="H24" s="4">
        <v>7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</v>
      </c>
      <c r="F25" s="4">
        <v>4.75</v>
      </c>
      <c r="G25" s="4">
        <v>2</v>
      </c>
      <c r="H25" s="4">
        <v>7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</v>
      </c>
      <c r="F26" s="4">
        <v>4.75</v>
      </c>
      <c r="G26" s="4">
        <v>2</v>
      </c>
      <c r="H26" s="4">
        <v>7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</v>
      </c>
      <c r="F27" s="4">
        <v>4.75</v>
      </c>
      <c r="G27" s="4">
        <v>2</v>
      </c>
      <c r="H27" s="4">
        <v>7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</v>
      </c>
      <c r="F28" s="4">
        <v>4.75</v>
      </c>
      <c r="G28" s="4">
        <v>2</v>
      </c>
      <c r="H28" s="4">
        <v>7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</v>
      </c>
      <c r="F29" s="4">
        <v>4.75</v>
      </c>
      <c r="G29" s="4">
        <v>2</v>
      </c>
      <c r="H29" s="4">
        <v>7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</v>
      </c>
      <c r="F30" s="4">
        <v>4.75</v>
      </c>
      <c r="G30" s="4">
        <v>2</v>
      </c>
      <c r="H30" s="4">
        <v>7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</v>
      </c>
      <c r="F31" s="4">
        <v>4.75</v>
      </c>
      <c r="G31" s="4">
        <v>2</v>
      </c>
      <c r="H31" s="4">
        <v>7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</v>
      </c>
      <c r="F32" s="4">
        <v>4.75</v>
      </c>
      <c r="G32" s="4">
        <v>2</v>
      </c>
      <c r="H32" s="4">
        <v>7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</v>
      </c>
      <c r="F33" s="4">
        <v>4.75</v>
      </c>
      <c r="G33" s="4">
        <v>2</v>
      </c>
      <c r="H33" s="4">
        <v>7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</v>
      </c>
      <c r="F34" s="4">
        <v>4.75</v>
      </c>
      <c r="G34" s="4">
        <v>2</v>
      </c>
      <c r="H34" s="4">
        <v>7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</v>
      </c>
      <c r="F35" s="4">
        <v>4.75</v>
      </c>
      <c r="G35" s="4">
        <v>2</v>
      </c>
      <c r="H35" s="4">
        <v>7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</v>
      </c>
      <c r="F36" s="4">
        <v>4.75</v>
      </c>
      <c r="G36" s="4">
        <v>2</v>
      </c>
      <c r="H36" s="4">
        <v>7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</v>
      </c>
      <c r="F37" s="4">
        <v>4.75</v>
      </c>
      <c r="G37" s="4">
        <v>2</v>
      </c>
      <c r="H37" s="4">
        <v>7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</v>
      </c>
      <c r="F38" s="4">
        <v>4.75</v>
      </c>
      <c r="G38" s="4">
        <v>2</v>
      </c>
      <c r="H38" s="4">
        <v>7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</v>
      </c>
      <c r="F39" s="4">
        <v>4.75</v>
      </c>
      <c r="G39" s="4">
        <v>2</v>
      </c>
      <c r="H39" s="4">
        <v>7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</v>
      </c>
      <c r="F40" s="4">
        <v>4.75</v>
      </c>
      <c r="G40" s="4">
        <v>2</v>
      </c>
      <c r="H40" s="4">
        <v>7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</v>
      </c>
      <c r="F41" s="4">
        <v>4.75</v>
      </c>
      <c r="G41" s="4">
        <v>2</v>
      </c>
      <c r="H41" s="4">
        <v>7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</v>
      </c>
      <c r="F42" s="4">
        <v>4.75</v>
      </c>
      <c r="G42" s="4">
        <v>2</v>
      </c>
      <c r="H42" s="4">
        <v>7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</v>
      </c>
      <c r="F43" s="4">
        <v>4.75</v>
      </c>
      <c r="G43" s="4">
        <v>2</v>
      </c>
      <c r="H43" s="4">
        <v>7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</v>
      </c>
      <c r="F44" s="4">
        <v>4.75</v>
      </c>
      <c r="G44" s="4">
        <v>2</v>
      </c>
      <c r="H44" s="4">
        <v>7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</v>
      </c>
      <c r="F45" s="4">
        <v>4.75</v>
      </c>
      <c r="G45" s="4">
        <v>2</v>
      </c>
      <c r="H45" s="4">
        <v>7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</v>
      </c>
      <c r="F46" s="4">
        <v>4.75</v>
      </c>
      <c r="G46" s="4">
        <v>2</v>
      </c>
      <c r="H46" s="4">
        <v>7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</v>
      </c>
      <c r="F47" s="4">
        <v>4.75</v>
      </c>
      <c r="G47" s="4">
        <v>2</v>
      </c>
      <c r="H47" s="4">
        <v>7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</v>
      </c>
      <c r="F48" s="4">
        <v>4.75</v>
      </c>
      <c r="G48" s="4">
        <v>2</v>
      </c>
      <c r="H48" s="4">
        <v>7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1</v>
      </c>
      <c r="F49" s="4">
        <v>4.75</v>
      </c>
      <c r="G49" s="4">
        <v>2</v>
      </c>
      <c r="H49" s="4">
        <v>7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</v>
      </c>
      <c r="F50" s="4">
        <v>4.75</v>
      </c>
      <c r="G50" s="4">
        <v>2</v>
      </c>
      <c r="H50" s="4">
        <v>7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</v>
      </c>
      <c r="F51" s="4">
        <v>4.75</v>
      </c>
      <c r="G51" s="4">
        <v>2</v>
      </c>
      <c r="H51" s="4">
        <v>7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</v>
      </c>
      <c r="F52" s="4">
        <v>4.75</v>
      </c>
      <c r="G52" s="4">
        <v>2</v>
      </c>
      <c r="H52" s="4">
        <v>7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</v>
      </c>
      <c r="F53" s="4">
        <v>4.75</v>
      </c>
      <c r="G53" s="4">
        <v>2</v>
      </c>
      <c r="H53" s="4">
        <v>7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</v>
      </c>
      <c r="F54" s="4">
        <v>4.75</v>
      </c>
      <c r="G54" s="4">
        <v>2</v>
      </c>
      <c r="H54" s="4">
        <v>7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</v>
      </c>
      <c r="F55" s="4">
        <v>4.75</v>
      </c>
      <c r="G55" s="4">
        <v>2</v>
      </c>
      <c r="H55" s="4">
        <v>7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</v>
      </c>
      <c r="F56" s="4">
        <v>4.75</v>
      </c>
      <c r="G56" s="4">
        <v>2</v>
      </c>
      <c r="H56" s="4">
        <v>7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</v>
      </c>
      <c r="F57" s="4">
        <v>4.75</v>
      </c>
      <c r="G57" s="4">
        <v>2</v>
      </c>
      <c r="H57" s="4">
        <v>7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</v>
      </c>
      <c r="F58" s="4">
        <v>4.75</v>
      </c>
      <c r="G58" s="4">
        <v>2</v>
      </c>
      <c r="H58" s="4">
        <v>7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</v>
      </c>
      <c r="F59" s="4">
        <v>4.75</v>
      </c>
      <c r="G59" s="4">
        <v>2</v>
      </c>
      <c r="H59" s="4">
        <v>7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</v>
      </c>
      <c r="F60" s="4">
        <v>4.75</v>
      </c>
      <c r="G60" s="4">
        <v>2</v>
      </c>
      <c r="H60" s="4">
        <v>7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</v>
      </c>
      <c r="F61" s="4">
        <v>4.75</v>
      </c>
      <c r="G61" s="4">
        <v>2</v>
      </c>
      <c r="H61" s="4">
        <v>7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</v>
      </c>
      <c r="F62" s="4">
        <v>4.75</v>
      </c>
      <c r="G62" s="4">
        <v>2</v>
      </c>
      <c r="H62" s="4">
        <v>7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1.4</v>
      </c>
      <c r="F63" s="4">
        <v>5.15</v>
      </c>
      <c r="G63" s="4">
        <v>2.8</v>
      </c>
      <c r="H63" s="4">
        <v>7.8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1.4</v>
      </c>
      <c r="F64" s="4">
        <v>5.15</v>
      </c>
      <c r="G64" s="4">
        <v>2.8</v>
      </c>
      <c r="H64" s="4">
        <v>7.8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1.4</v>
      </c>
      <c r="F65" s="4">
        <v>5.15</v>
      </c>
      <c r="G65" s="4">
        <v>2.8</v>
      </c>
      <c r="H65" s="4">
        <v>7.8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1.4</v>
      </c>
      <c r="F66" s="4">
        <v>5.15</v>
      </c>
      <c r="G66" s="4">
        <v>2.8</v>
      </c>
      <c r="H66" s="4">
        <v>7.8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1.4</v>
      </c>
      <c r="F67" s="4">
        <v>5.15</v>
      </c>
      <c r="G67" s="4">
        <v>2.8</v>
      </c>
      <c r="H67" s="4">
        <v>7.8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1.4</v>
      </c>
      <c r="F68" s="4">
        <v>5.15</v>
      </c>
      <c r="G68" s="4">
        <v>2.8</v>
      </c>
      <c r="H68" s="4">
        <v>7.8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1.4</v>
      </c>
      <c r="F69" s="4">
        <v>5.15</v>
      </c>
      <c r="G69" s="4">
        <v>2.8</v>
      </c>
      <c r="H69" s="4">
        <v>7.8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1.4</v>
      </c>
      <c r="F70" s="4">
        <v>5.15</v>
      </c>
      <c r="G70" s="4">
        <v>2.8</v>
      </c>
      <c r="H70" s="4">
        <v>7.8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1.4</v>
      </c>
      <c r="F71" s="4">
        <v>5.15</v>
      </c>
      <c r="G71" s="4">
        <v>2.8</v>
      </c>
      <c r="H71" s="4">
        <v>7.8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1.4</v>
      </c>
      <c r="F72" s="4">
        <v>5.15</v>
      </c>
      <c r="G72" s="4">
        <v>2.8</v>
      </c>
      <c r="H72" s="4">
        <v>7.8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1.4</v>
      </c>
      <c r="F73" s="4">
        <v>5.15</v>
      </c>
      <c r="G73" s="4">
        <v>2.8</v>
      </c>
      <c r="H73" s="4">
        <v>7.8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1.4</v>
      </c>
      <c r="F74" s="4">
        <v>5.15</v>
      </c>
      <c r="G74" s="4">
        <v>2.8</v>
      </c>
      <c r="H74" s="4">
        <v>7.8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1.4</v>
      </c>
      <c r="F75" s="4">
        <v>5.15</v>
      </c>
      <c r="G75" s="4">
        <v>2.8</v>
      </c>
      <c r="H75" s="4">
        <v>7.8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1.4</v>
      </c>
      <c r="F76" s="4">
        <v>5.15</v>
      </c>
      <c r="G76" s="4">
        <v>2.8</v>
      </c>
      <c r="H76" s="4">
        <v>7.8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1.4</v>
      </c>
      <c r="F77" s="4">
        <v>5.15</v>
      </c>
      <c r="G77" s="4">
        <v>2.8</v>
      </c>
      <c r="H77" s="4">
        <v>7.8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1.4</v>
      </c>
      <c r="F78" s="4">
        <v>5.15</v>
      </c>
      <c r="G78" s="4">
        <v>2.8</v>
      </c>
      <c r="H78" s="4">
        <v>7.8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1.4</v>
      </c>
      <c r="F79" s="4">
        <v>5.15</v>
      </c>
      <c r="G79" s="4">
        <v>2.8</v>
      </c>
      <c r="H79" s="4">
        <v>7.8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1.4</v>
      </c>
      <c r="F80" s="4">
        <v>5.15</v>
      </c>
      <c r="G80" s="4">
        <v>2.8</v>
      </c>
      <c r="H80" s="4">
        <v>7.8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1.4</v>
      </c>
      <c r="F81" s="4">
        <v>5.15</v>
      </c>
      <c r="G81" s="4">
        <v>2.8</v>
      </c>
      <c r="H81" s="4">
        <v>7.8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1.4</v>
      </c>
      <c r="F82" s="4">
        <v>5.15</v>
      </c>
      <c r="G82" s="4">
        <v>2.8</v>
      </c>
      <c r="H82" s="4">
        <v>7.8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1.4</v>
      </c>
      <c r="F83" s="4">
        <v>5.15</v>
      </c>
      <c r="G83" s="4">
        <v>2.8</v>
      </c>
      <c r="H83" s="4">
        <v>7.8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1.4</v>
      </c>
      <c r="F84" s="4">
        <v>5.15</v>
      </c>
      <c r="G84" s="4">
        <v>2.8</v>
      </c>
      <c r="H84" s="4">
        <v>7.8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1.4</v>
      </c>
      <c r="F85" s="4">
        <v>5.15</v>
      </c>
      <c r="G85" s="4">
        <v>2.8</v>
      </c>
      <c r="H85" s="4">
        <v>7.8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1.4</v>
      </c>
      <c r="F86" s="4">
        <v>5.15</v>
      </c>
      <c r="G86" s="4">
        <v>2.8</v>
      </c>
      <c r="H86" s="4">
        <v>7.8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1.4</v>
      </c>
      <c r="F87" s="4">
        <v>5.15</v>
      </c>
      <c r="G87" s="4">
        <v>2.8</v>
      </c>
      <c r="H87" s="4">
        <v>7.8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7FD65-0FF1-44C6-9332-E47AD5BC609D}">
  <sheetPr codeName="Sheet13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127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0.85</v>
      </c>
      <c r="F16" s="4">
        <v>2.65</v>
      </c>
      <c r="G16" s="4">
        <v>1.7</v>
      </c>
      <c r="H16" s="4">
        <v>4.0999999999999996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0.85</v>
      </c>
      <c r="F17" s="4">
        <v>2.65</v>
      </c>
      <c r="G17" s="4">
        <v>1.7</v>
      </c>
      <c r="H17" s="4">
        <v>4.0999999999999996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0.85</v>
      </c>
      <c r="F18" s="4">
        <v>2.65</v>
      </c>
      <c r="G18" s="4">
        <v>1.7</v>
      </c>
      <c r="H18" s="4">
        <v>4.0999999999999996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0.85</v>
      </c>
      <c r="F19" s="4">
        <v>2.65</v>
      </c>
      <c r="G19" s="4">
        <v>1.7</v>
      </c>
      <c r="H19" s="4">
        <v>4.0999999999999996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0.85</v>
      </c>
      <c r="F20" s="4">
        <v>2.65</v>
      </c>
      <c r="G20" s="4">
        <v>1.7</v>
      </c>
      <c r="H20" s="4">
        <v>4.0999999999999996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0.85</v>
      </c>
      <c r="F21" s="4">
        <v>2.65</v>
      </c>
      <c r="G21" s="4">
        <v>1.7</v>
      </c>
      <c r="H21" s="4">
        <v>4.0999999999999996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0.85</v>
      </c>
      <c r="F22" s="4">
        <v>2.65</v>
      </c>
      <c r="G22" s="4">
        <v>1.7</v>
      </c>
      <c r="H22" s="4">
        <v>4.0999999999999996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0.85</v>
      </c>
      <c r="F23" s="4">
        <v>2.65</v>
      </c>
      <c r="G23" s="4">
        <v>1.7</v>
      </c>
      <c r="H23" s="4">
        <v>4.0999999999999996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0.85</v>
      </c>
      <c r="F24" s="4">
        <v>2.65</v>
      </c>
      <c r="G24" s="4">
        <v>1.7</v>
      </c>
      <c r="H24" s="4">
        <v>4.0999999999999996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0.85</v>
      </c>
      <c r="F25" s="4">
        <v>2.65</v>
      </c>
      <c r="G25" s="4">
        <v>1.7</v>
      </c>
      <c r="H25" s="4">
        <v>4.0999999999999996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0.85</v>
      </c>
      <c r="F26" s="4">
        <v>2.65</v>
      </c>
      <c r="G26" s="4">
        <v>1.7</v>
      </c>
      <c r="H26" s="4">
        <v>4.0999999999999996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0.85</v>
      </c>
      <c r="F27" s="4">
        <v>2.65</v>
      </c>
      <c r="G27" s="4">
        <v>1.7</v>
      </c>
      <c r="H27" s="4">
        <v>4.0999999999999996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0.85</v>
      </c>
      <c r="F28" s="4">
        <v>2.65</v>
      </c>
      <c r="G28" s="4">
        <v>1.7</v>
      </c>
      <c r="H28" s="4">
        <v>4.0999999999999996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0.85</v>
      </c>
      <c r="F29" s="4">
        <v>2.65</v>
      </c>
      <c r="G29" s="4">
        <v>1.7</v>
      </c>
      <c r="H29" s="4">
        <v>4.0999999999999996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0.85</v>
      </c>
      <c r="F30" s="4">
        <v>2.65</v>
      </c>
      <c r="G30" s="4">
        <v>1.7</v>
      </c>
      <c r="H30" s="4">
        <v>4.0999999999999996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0.85</v>
      </c>
      <c r="F31" s="4">
        <v>2.65</v>
      </c>
      <c r="G31" s="4">
        <v>1.7</v>
      </c>
      <c r="H31" s="4">
        <v>4.0999999999999996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0.85</v>
      </c>
      <c r="F32" s="4">
        <v>2.65</v>
      </c>
      <c r="G32" s="4">
        <v>1.7</v>
      </c>
      <c r="H32" s="4">
        <v>4.0999999999999996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0.85</v>
      </c>
      <c r="F33" s="4">
        <v>2.65</v>
      </c>
      <c r="G33" s="4">
        <v>1.7</v>
      </c>
      <c r="H33" s="4">
        <v>4.0999999999999996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0.85</v>
      </c>
      <c r="F34" s="4">
        <v>2.65</v>
      </c>
      <c r="G34" s="4">
        <v>1.7</v>
      </c>
      <c r="H34" s="4">
        <v>4.0999999999999996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0.85</v>
      </c>
      <c r="F35" s="4">
        <v>2.65</v>
      </c>
      <c r="G35" s="4">
        <v>1.7</v>
      </c>
      <c r="H35" s="4">
        <v>4.0999999999999996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0.85</v>
      </c>
      <c r="F36" s="4">
        <v>2.65</v>
      </c>
      <c r="G36" s="4">
        <v>1.7</v>
      </c>
      <c r="H36" s="4">
        <v>4.0999999999999996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0.85</v>
      </c>
      <c r="F37" s="4">
        <v>2.65</v>
      </c>
      <c r="G37" s="4">
        <v>1.7</v>
      </c>
      <c r="H37" s="4">
        <v>4.0999999999999996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0.85</v>
      </c>
      <c r="F38" s="4">
        <v>2.65</v>
      </c>
      <c r="G38" s="4">
        <v>1.7</v>
      </c>
      <c r="H38" s="4">
        <v>4.0999999999999996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0.85</v>
      </c>
      <c r="F39" s="4">
        <v>2.65</v>
      </c>
      <c r="G39" s="4">
        <v>1.7</v>
      </c>
      <c r="H39" s="4">
        <v>4.0999999999999996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0.85</v>
      </c>
      <c r="F40" s="4">
        <v>2.65</v>
      </c>
      <c r="G40" s="4">
        <v>1.7</v>
      </c>
      <c r="H40" s="4">
        <v>4.0999999999999996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0.85</v>
      </c>
      <c r="F41" s="4">
        <v>2.65</v>
      </c>
      <c r="G41" s="4">
        <v>1.7</v>
      </c>
      <c r="H41" s="4">
        <v>4.0999999999999996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0.85</v>
      </c>
      <c r="F42" s="4">
        <v>2.65</v>
      </c>
      <c r="G42" s="4">
        <v>1.7</v>
      </c>
      <c r="H42" s="4">
        <v>4.0999999999999996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0.85</v>
      </c>
      <c r="F43" s="4">
        <v>2.65</v>
      </c>
      <c r="G43" s="4">
        <v>1.7</v>
      </c>
      <c r="H43" s="4">
        <v>4.0999999999999996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0.85</v>
      </c>
      <c r="F44" s="4">
        <v>2.65</v>
      </c>
      <c r="G44" s="4">
        <v>1.7</v>
      </c>
      <c r="H44" s="4">
        <v>4.0999999999999996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0.85</v>
      </c>
      <c r="F45" s="4">
        <v>2.65</v>
      </c>
      <c r="G45" s="4">
        <v>1.7</v>
      </c>
      <c r="H45" s="4">
        <v>4.0999999999999996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0.85</v>
      </c>
      <c r="F46" s="4">
        <v>2.65</v>
      </c>
      <c r="G46" s="4">
        <v>1.7</v>
      </c>
      <c r="H46" s="4">
        <v>4.0999999999999996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0.85</v>
      </c>
      <c r="F47" s="4">
        <v>2.65</v>
      </c>
      <c r="G47" s="4">
        <v>1.7</v>
      </c>
      <c r="H47" s="4">
        <v>4.0999999999999996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0.85</v>
      </c>
      <c r="F48" s="4">
        <v>2.65</v>
      </c>
      <c r="G48" s="4">
        <v>1.7</v>
      </c>
      <c r="H48" s="4">
        <v>4.0999999999999996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0.85</v>
      </c>
      <c r="F49" s="4">
        <v>2.65</v>
      </c>
      <c r="G49" s="4">
        <v>1.7</v>
      </c>
      <c r="H49" s="4">
        <v>4.0999999999999996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0.85</v>
      </c>
      <c r="F50" s="4">
        <v>2.65</v>
      </c>
      <c r="G50" s="4">
        <v>1.7</v>
      </c>
      <c r="H50" s="4">
        <v>4.0999999999999996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0.85</v>
      </c>
      <c r="F51" s="4">
        <v>2.65</v>
      </c>
      <c r="G51" s="4">
        <v>1.7</v>
      </c>
      <c r="H51" s="4">
        <v>4.0999999999999996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0.85</v>
      </c>
      <c r="F52" s="4">
        <v>2.65</v>
      </c>
      <c r="G52" s="4">
        <v>1.7</v>
      </c>
      <c r="H52" s="4">
        <v>4.0999999999999996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0.85</v>
      </c>
      <c r="F53" s="4">
        <v>2.65</v>
      </c>
      <c r="G53" s="4">
        <v>1.7</v>
      </c>
      <c r="H53" s="4">
        <v>4.0999999999999996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0.85</v>
      </c>
      <c r="F54" s="4">
        <v>2.65</v>
      </c>
      <c r="G54" s="4">
        <v>1.7</v>
      </c>
      <c r="H54" s="4">
        <v>4.0999999999999996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0.85</v>
      </c>
      <c r="F55" s="4">
        <v>2.65</v>
      </c>
      <c r="G55" s="4">
        <v>1.7</v>
      </c>
      <c r="H55" s="4">
        <v>4.0999999999999996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0.85</v>
      </c>
      <c r="F56" s="4">
        <v>2.65</v>
      </c>
      <c r="G56" s="4">
        <v>1.7</v>
      </c>
      <c r="H56" s="4">
        <v>4.0999999999999996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0.85</v>
      </c>
      <c r="F57" s="4">
        <v>2.65</v>
      </c>
      <c r="G57" s="4">
        <v>1.7</v>
      </c>
      <c r="H57" s="4">
        <v>4.0999999999999996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0.85</v>
      </c>
      <c r="F58" s="4">
        <v>2.65</v>
      </c>
      <c r="G58" s="4">
        <v>1.7</v>
      </c>
      <c r="H58" s="4">
        <v>4.0999999999999996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0.85</v>
      </c>
      <c r="F59" s="4">
        <v>2.65</v>
      </c>
      <c r="G59" s="4">
        <v>1.7</v>
      </c>
      <c r="H59" s="4">
        <v>4.0999999999999996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0.85</v>
      </c>
      <c r="F60" s="4">
        <v>2.65</v>
      </c>
      <c r="G60" s="4">
        <v>1.7</v>
      </c>
      <c r="H60" s="4">
        <v>4.0999999999999996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0.85</v>
      </c>
      <c r="F61" s="4">
        <v>2.65</v>
      </c>
      <c r="G61" s="4">
        <v>1.7</v>
      </c>
      <c r="H61" s="4">
        <v>4.0999999999999996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0.3</v>
      </c>
      <c r="F62" s="4">
        <v>2.1</v>
      </c>
      <c r="G62" s="4">
        <v>0.6</v>
      </c>
      <c r="H62" s="4">
        <v>3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0.3</v>
      </c>
      <c r="F63" s="4">
        <v>2.1</v>
      </c>
      <c r="G63" s="4">
        <v>0.6</v>
      </c>
      <c r="H63" s="4">
        <v>3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0.3</v>
      </c>
      <c r="F64" s="4">
        <v>2.1</v>
      </c>
      <c r="G64" s="4">
        <v>0.6</v>
      </c>
      <c r="H64" s="4">
        <v>3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0.3</v>
      </c>
      <c r="F65" s="4">
        <v>2.1</v>
      </c>
      <c r="G65" s="4">
        <v>0.6</v>
      </c>
      <c r="H65" s="4">
        <v>3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0.3</v>
      </c>
      <c r="F66" s="4">
        <v>2.1</v>
      </c>
      <c r="G66" s="4">
        <v>0.6</v>
      </c>
      <c r="H66" s="4">
        <v>3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0.3</v>
      </c>
      <c r="F67" s="4">
        <v>2.1</v>
      </c>
      <c r="G67" s="4">
        <v>0.6</v>
      </c>
      <c r="H67" s="4">
        <v>3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0.3</v>
      </c>
      <c r="F68" s="4">
        <v>2.1</v>
      </c>
      <c r="G68" s="4">
        <v>0.6</v>
      </c>
      <c r="H68" s="4">
        <v>3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0.3</v>
      </c>
      <c r="F69" s="4">
        <v>2.1</v>
      </c>
      <c r="G69" s="4">
        <v>0.6</v>
      </c>
      <c r="H69" s="4">
        <v>3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0.3</v>
      </c>
      <c r="F70" s="4">
        <v>2.1</v>
      </c>
      <c r="G70" s="4">
        <v>0.6</v>
      </c>
      <c r="H70" s="4">
        <v>3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0.3</v>
      </c>
      <c r="F71" s="4">
        <v>2.1</v>
      </c>
      <c r="G71" s="4">
        <v>0.6</v>
      </c>
      <c r="H71" s="4">
        <v>3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0.3</v>
      </c>
      <c r="F72" s="4">
        <v>2.1</v>
      </c>
      <c r="G72" s="4">
        <v>0.6</v>
      </c>
      <c r="H72" s="4">
        <v>3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0.3</v>
      </c>
      <c r="F73" s="4">
        <v>2.1</v>
      </c>
      <c r="G73" s="4">
        <v>0.6</v>
      </c>
      <c r="H73" s="4">
        <v>3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0.3</v>
      </c>
      <c r="F74" s="4">
        <v>2.1</v>
      </c>
      <c r="G74" s="4">
        <v>0.6</v>
      </c>
      <c r="H74" s="4">
        <v>3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0.3</v>
      </c>
      <c r="F75" s="4">
        <v>2.1</v>
      </c>
      <c r="G75" s="4">
        <v>0.6</v>
      </c>
      <c r="H75" s="4">
        <v>3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0.3</v>
      </c>
      <c r="F76" s="4">
        <v>2.1</v>
      </c>
      <c r="G76" s="4">
        <v>0.6</v>
      </c>
      <c r="H76" s="4">
        <v>3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0.3</v>
      </c>
      <c r="F77" s="4">
        <v>2.1</v>
      </c>
      <c r="G77" s="4">
        <v>0.6</v>
      </c>
      <c r="H77" s="4">
        <v>3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0.3</v>
      </c>
      <c r="F78" s="4">
        <v>2.1</v>
      </c>
      <c r="G78" s="4">
        <v>0.6</v>
      </c>
      <c r="H78" s="4">
        <v>3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0.3</v>
      </c>
      <c r="F79" s="4">
        <v>2.1</v>
      </c>
      <c r="G79" s="4">
        <v>0.6</v>
      </c>
      <c r="H79" s="4">
        <v>3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0.3</v>
      </c>
      <c r="F80" s="4">
        <v>2.1</v>
      </c>
      <c r="G80" s="4">
        <v>0.6</v>
      </c>
      <c r="H80" s="4">
        <v>3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0.3</v>
      </c>
      <c r="F81" s="4">
        <v>2.1</v>
      </c>
      <c r="G81" s="4">
        <v>0.6</v>
      </c>
      <c r="H81" s="4">
        <v>3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0.3</v>
      </c>
      <c r="F82" s="4">
        <v>2.1</v>
      </c>
      <c r="G82" s="4">
        <v>0.6</v>
      </c>
      <c r="H82" s="4">
        <v>3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0.3</v>
      </c>
      <c r="F83" s="4">
        <v>2.1</v>
      </c>
      <c r="G83" s="4">
        <v>0.6</v>
      </c>
      <c r="H83" s="4">
        <v>3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0.3</v>
      </c>
      <c r="F84" s="4">
        <v>2.1</v>
      </c>
      <c r="G84" s="4">
        <v>0.6</v>
      </c>
      <c r="H84" s="4">
        <v>3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0.3</v>
      </c>
      <c r="F85" s="4">
        <v>2.1</v>
      </c>
      <c r="G85" s="4">
        <v>0.6</v>
      </c>
      <c r="H85" s="4">
        <v>3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0.3</v>
      </c>
      <c r="F86" s="4">
        <v>2.1</v>
      </c>
      <c r="G86" s="4">
        <v>0.6</v>
      </c>
      <c r="H86" s="4">
        <v>3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0.3</v>
      </c>
      <c r="F87" s="4">
        <v>2.1</v>
      </c>
      <c r="G87" s="4">
        <v>0.6</v>
      </c>
      <c r="H87" s="4">
        <v>3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4518E-1F8B-4275-BC53-7B48897C5285}">
  <sheetPr codeName="Sheet14">
    <tabColor theme="9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20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129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>
        <v>150</v>
      </c>
      <c r="F13" s="1">
        <v>150</v>
      </c>
      <c r="G13" s="1">
        <v>150</v>
      </c>
      <c r="H13" s="1">
        <v>150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30.990000000000002</v>
      </c>
      <c r="F16" s="4">
        <v>79.02</v>
      </c>
      <c r="G16" s="4">
        <v>61.980000000000004</v>
      </c>
      <c r="H16" s="4">
        <v>126</v>
      </c>
      <c r="I16" s="4"/>
    </row>
    <row r="17" spans="3:9">
      <c r="C17" s="1">
        <v>19</v>
      </c>
      <c r="D17" s="1"/>
      <c r="E17" s="4">
        <v>30.990000000000002</v>
      </c>
      <c r="F17" s="4">
        <v>79.02</v>
      </c>
      <c r="G17" s="4">
        <v>61.980000000000004</v>
      </c>
      <c r="H17" s="4">
        <v>126</v>
      </c>
      <c r="I17" s="4"/>
    </row>
    <row r="18" spans="3:9">
      <c r="C18" s="1">
        <v>20</v>
      </c>
      <c r="D18" s="1"/>
      <c r="E18" s="4">
        <v>30.990000000000002</v>
      </c>
      <c r="F18" s="4">
        <v>79.02</v>
      </c>
      <c r="G18" s="4">
        <v>61.980000000000004</v>
      </c>
      <c r="H18" s="4">
        <v>126</v>
      </c>
      <c r="I18" s="4"/>
    </row>
    <row r="19" spans="3:9">
      <c r="C19" s="1">
        <v>21</v>
      </c>
      <c r="D19" s="1"/>
      <c r="E19" s="4">
        <v>30.990000000000002</v>
      </c>
      <c r="F19" s="4">
        <v>79.02</v>
      </c>
      <c r="G19" s="4">
        <v>61.980000000000004</v>
      </c>
      <c r="H19" s="4">
        <v>126</v>
      </c>
      <c r="I19" s="4"/>
    </row>
    <row r="20" spans="3:9">
      <c r="C20" s="1">
        <v>22</v>
      </c>
      <c r="D20" s="1"/>
      <c r="E20" s="4">
        <v>30.990000000000002</v>
      </c>
      <c r="F20" s="4">
        <v>79.02</v>
      </c>
      <c r="G20" s="4">
        <v>61.980000000000004</v>
      </c>
      <c r="H20" s="4">
        <v>126</v>
      </c>
      <c r="I20" s="4"/>
    </row>
    <row r="21" spans="3:9">
      <c r="C21" s="1">
        <v>23</v>
      </c>
      <c r="D21" s="1"/>
      <c r="E21" s="4">
        <v>30.990000000000002</v>
      </c>
      <c r="F21" s="4">
        <v>79.02</v>
      </c>
      <c r="G21" s="4">
        <v>61.980000000000004</v>
      </c>
      <c r="H21" s="4">
        <v>126</v>
      </c>
      <c r="I21" s="4"/>
    </row>
    <row r="22" spans="3:9">
      <c r="C22" s="1">
        <v>24</v>
      </c>
      <c r="D22" s="1"/>
      <c r="E22" s="4">
        <v>30.990000000000002</v>
      </c>
      <c r="F22" s="4">
        <v>79.02</v>
      </c>
      <c r="G22" s="4">
        <v>61.980000000000004</v>
      </c>
      <c r="H22" s="4">
        <v>126</v>
      </c>
      <c r="I22" s="4"/>
    </row>
    <row r="23" spans="3:9">
      <c r="C23" s="1">
        <v>25</v>
      </c>
      <c r="D23" s="1"/>
      <c r="E23" s="4">
        <v>30.990000000000002</v>
      </c>
      <c r="F23" s="4">
        <v>79.02</v>
      </c>
      <c r="G23" s="4">
        <v>61.980000000000004</v>
      </c>
      <c r="H23" s="4">
        <v>126</v>
      </c>
      <c r="I23" s="4"/>
    </row>
    <row r="24" spans="3:9">
      <c r="C24" s="1">
        <v>26</v>
      </c>
      <c r="D24" s="1"/>
      <c r="E24" s="4">
        <v>30.990000000000002</v>
      </c>
      <c r="F24" s="4">
        <v>79.02</v>
      </c>
      <c r="G24" s="4">
        <v>61.980000000000004</v>
      </c>
      <c r="H24" s="4">
        <v>126</v>
      </c>
      <c r="I24" s="4"/>
    </row>
    <row r="25" spans="3:9">
      <c r="C25" s="1">
        <v>27</v>
      </c>
      <c r="D25" s="1"/>
      <c r="E25" s="4">
        <v>30.990000000000002</v>
      </c>
      <c r="F25" s="4">
        <v>79.02</v>
      </c>
      <c r="G25" s="4">
        <v>61.980000000000004</v>
      </c>
      <c r="H25" s="4">
        <v>126</v>
      </c>
      <c r="I25" s="4"/>
    </row>
    <row r="26" spans="3:9">
      <c r="C26" s="1">
        <v>28</v>
      </c>
      <c r="D26" s="1"/>
      <c r="E26" s="4">
        <v>30.990000000000002</v>
      </c>
      <c r="F26" s="4">
        <v>79.02</v>
      </c>
      <c r="G26" s="4">
        <v>61.980000000000004</v>
      </c>
      <c r="H26" s="4">
        <v>126</v>
      </c>
      <c r="I26" s="4"/>
    </row>
    <row r="27" spans="3:9">
      <c r="C27" s="1">
        <v>29</v>
      </c>
      <c r="D27" s="1"/>
      <c r="E27" s="4">
        <v>30.990000000000002</v>
      </c>
      <c r="F27" s="4">
        <v>79.02</v>
      </c>
      <c r="G27" s="4">
        <v>61.980000000000004</v>
      </c>
      <c r="H27" s="4">
        <v>126</v>
      </c>
      <c r="I27" s="4"/>
    </row>
    <row r="28" spans="3:9">
      <c r="C28" s="1">
        <v>30</v>
      </c>
      <c r="D28" s="1"/>
      <c r="E28" s="4">
        <v>30.990000000000002</v>
      </c>
      <c r="F28" s="4">
        <v>79.02</v>
      </c>
      <c r="G28" s="4">
        <v>61.980000000000004</v>
      </c>
      <c r="H28" s="4">
        <v>126</v>
      </c>
      <c r="I28" s="4"/>
    </row>
    <row r="29" spans="3:9">
      <c r="C29" s="1">
        <v>31</v>
      </c>
      <c r="D29" s="1"/>
      <c r="E29" s="4">
        <v>30.990000000000002</v>
      </c>
      <c r="F29" s="4">
        <v>79.02</v>
      </c>
      <c r="G29" s="4">
        <v>61.980000000000004</v>
      </c>
      <c r="H29" s="4">
        <v>126</v>
      </c>
      <c r="I29" s="4"/>
    </row>
    <row r="30" spans="3:9">
      <c r="C30" s="1">
        <v>32</v>
      </c>
      <c r="D30" s="1"/>
      <c r="E30" s="4">
        <v>30.990000000000002</v>
      </c>
      <c r="F30" s="4">
        <v>79.02</v>
      </c>
      <c r="G30" s="4">
        <v>61.980000000000004</v>
      </c>
      <c r="H30" s="4">
        <v>126</v>
      </c>
      <c r="I30" s="4"/>
    </row>
    <row r="31" spans="3:9">
      <c r="C31" s="1">
        <v>33</v>
      </c>
      <c r="D31" s="1"/>
      <c r="E31" s="4">
        <v>30.990000000000002</v>
      </c>
      <c r="F31" s="4">
        <v>79.02</v>
      </c>
      <c r="G31" s="4">
        <v>61.980000000000004</v>
      </c>
      <c r="H31" s="4">
        <v>126</v>
      </c>
      <c r="I31" s="4"/>
    </row>
    <row r="32" spans="3:9">
      <c r="C32" s="1">
        <v>34</v>
      </c>
      <c r="D32" s="1"/>
      <c r="E32" s="4">
        <v>30.990000000000002</v>
      </c>
      <c r="F32" s="4">
        <v>79.02</v>
      </c>
      <c r="G32" s="4">
        <v>61.980000000000004</v>
      </c>
      <c r="H32" s="4">
        <v>126</v>
      </c>
      <c r="I32" s="4"/>
    </row>
    <row r="33" spans="3:9">
      <c r="C33" s="1">
        <v>35</v>
      </c>
      <c r="D33" s="1"/>
      <c r="E33" s="4">
        <v>30.990000000000002</v>
      </c>
      <c r="F33" s="4">
        <v>79.02</v>
      </c>
      <c r="G33" s="4">
        <v>61.980000000000004</v>
      </c>
      <c r="H33" s="4">
        <v>126</v>
      </c>
      <c r="I33" s="4"/>
    </row>
    <row r="34" spans="3:9">
      <c r="C34" s="1">
        <v>36</v>
      </c>
      <c r="D34" s="1"/>
      <c r="E34" s="4">
        <v>30.990000000000002</v>
      </c>
      <c r="F34" s="4">
        <v>79.02</v>
      </c>
      <c r="G34" s="4">
        <v>61.980000000000004</v>
      </c>
      <c r="H34" s="4">
        <v>126</v>
      </c>
      <c r="I34" s="4"/>
    </row>
    <row r="35" spans="3:9">
      <c r="C35" s="1">
        <v>37</v>
      </c>
      <c r="D35" s="1"/>
      <c r="E35" s="4">
        <v>30.990000000000002</v>
      </c>
      <c r="F35" s="4">
        <v>79.02</v>
      </c>
      <c r="G35" s="4">
        <v>61.980000000000004</v>
      </c>
      <c r="H35" s="4">
        <v>126</v>
      </c>
      <c r="I35" s="4"/>
    </row>
    <row r="36" spans="3:9">
      <c r="C36" s="1">
        <v>38</v>
      </c>
      <c r="D36" s="1"/>
      <c r="E36" s="4">
        <v>30.990000000000002</v>
      </c>
      <c r="F36" s="4">
        <v>79.02</v>
      </c>
      <c r="G36" s="4">
        <v>61.980000000000004</v>
      </c>
      <c r="H36" s="4">
        <v>126</v>
      </c>
      <c r="I36" s="4"/>
    </row>
    <row r="37" spans="3:9">
      <c r="C37" s="1">
        <v>39</v>
      </c>
      <c r="D37" s="1"/>
      <c r="E37" s="4">
        <v>30.990000000000002</v>
      </c>
      <c r="F37" s="4">
        <v>79.02</v>
      </c>
      <c r="G37" s="4">
        <v>61.980000000000004</v>
      </c>
      <c r="H37" s="4">
        <v>126</v>
      </c>
      <c r="I37" s="4"/>
    </row>
    <row r="38" spans="3:9">
      <c r="C38" s="1">
        <v>40</v>
      </c>
      <c r="D38" s="1"/>
      <c r="E38" s="4">
        <v>30.990000000000002</v>
      </c>
      <c r="F38" s="4">
        <v>79.02</v>
      </c>
      <c r="G38" s="4">
        <v>61.980000000000004</v>
      </c>
      <c r="H38" s="4">
        <v>126</v>
      </c>
      <c r="I38" s="4"/>
    </row>
    <row r="39" spans="3:9">
      <c r="C39" s="1">
        <v>41</v>
      </c>
      <c r="D39" s="1"/>
      <c r="E39" s="4">
        <v>30.990000000000002</v>
      </c>
      <c r="F39" s="4">
        <v>79.02</v>
      </c>
      <c r="G39" s="4">
        <v>61.980000000000004</v>
      </c>
      <c r="H39" s="4">
        <v>126</v>
      </c>
      <c r="I39" s="4"/>
    </row>
    <row r="40" spans="3:9">
      <c r="C40" s="1">
        <v>42</v>
      </c>
      <c r="D40" s="1"/>
      <c r="E40" s="4">
        <v>30.990000000000002</v>
      </c>
      <c r="F40" s="4">
        <v>79.02</v>
      </c>
      <c r="G40" s="4">
        <v>61.980000000000004</v>
      </c>
      <c r="H40" s="4">
        <v>126</v>
      </c>
      <c r="I40" s="4"/>
    </row>
    <row r="41" spans="3:9">
      <c r="C41" s="1">
        <v>43</v>
      </c>
      <c r="D41" s="1"/>
      <c r="E41" s="4">
        <v>30.990000000000002</v>
      </c>
      <c r="F41" s="4">
        <v>79.02</v>
      </c>
      <c r="G41" s="4">
        <v>61.980000000000004</v>
      </c>
      <c r="H41" s="4">
        <v>126</v>
      </c>
      <c r="I41" s="4"/>
    </row>
    <row r="42" spans="3:9">
      <c r="C42" s="1">
        <v>44</v>
      </c>
      <c r="D42" s="1"/>
      <c r="E42" s="4">
        <v>30.990000000000002</v>
      </c>
      <c r="F42" s="4">
        <v>79.02</v>
      </c>
      <c r="G42" s="4">
        <v>61.980000000000004</v>
      </c>
      <c r="H42" s="4">
        <v>126</v>
      </c>
      <c r="I42" s="4"/>
    </row>
    <row r="43" spans="3:9">
      <c r="C43" s="1">
        <v>45</v>
      </c>
      <c r="D43" s="1"/>
      <c r="E43" s="4">
        <v>30.990000000000002</v>
      </c>
      <c r="F43" s="4">
        <v>79.02</v>
      </c>
      <c r="G43" s="4">
        <v>61.980000000000004</v>
      </c>
      <c r="H43" s="4">
        <v>126</v>
      </c>
      <c r="I43" s="4"/>
    </row>
    <row r="44" spans="3:9">
      <c r="C44" s="1">
        <v>46</v>
      </c>
      <c r="D44" s="1"/>
      <c r="E44" s="4">
        <v>30.990000000000002</v>
      </c>
      <c r="F44" s="4">
        <v>79.02</v>
      </c>
      <c r="G44" s="4">
        <v>61.980000000000004</v>
      </c>
      <c r="H44" s="4">
        <v>126</v>
      </c>
      <c r="I44" s="4"/>
    </row>
    <row r="45" spans="3:9">
      <c r="C45" s="1">
        <v>47</v>
      </c>
      <c r="D45" s="1"/>
      <c r="E45" s="4">
        <v>30.990000000000002</v>
      </c>
      <c r="F45" s="4">
        <v>79.02</v>
      </c>
      <c r="G45" s="4">
        <v>61.980000000000004</v>
      </c>
      <c r="H45" s="4">
        <v>126</v>
      </c>
      <c r="I45" s="4"/>
    </row>
    <row r="46" spans="3:9">
      <c r="C46" s="1">
        <v>48</v>
      </c>
      <c r="D46" s="1"/>
      <c r="E46" s="4">
        <v>30.990000000000002</v>
      </c>
      <c r="F46" s="4">
        <v>79.02</v>
      </c>
      <c r="G46" s="4">
        <v>61.980000000000004</v>
      </c>
      <c r="H46" s="4">
        <v>126</v>
      </c>
      <c r="I46" s="4"/>
    </row>
    <row r="47" spans="3:9">
      <c r="C47" s="1">
        <v>49</v>
      </c>
      <c r="D47" s="1"/>
      <c r="E47" s="4">
        <v>30.990000000000002</v>
      </c>
      <c r="F47" s="4">
        <v>79.02</v>
      </c>
      <c r="G47" s="4">
        <v>61.980000000000004</v>
      </c>
      <c r="H47" s="4">
        <v>126</v>
      </c>
      <c r="I47" s="4"/>
    </row>
    <row r="48" spans="3:9">
      <c r="C48" s="1">
        <v>50</v>
      </c>
      <c r="D48" s="1"/>
      <c r="E48" s="4">
        <v>30.990000000000002</v>
      </c>
      <c r="F48" s="4">
        <v>79.02</v>
      </c>
      <c r="G48" s="4">
        <v>61.980000000000004</v>
      </c>
      <c r="H48" s="4">
        <v>126</v>
      </c>
      <c r="I48" s="4"/>
    </row>
    <row r="49" spans="3:9">
      <c r="C49" s="1">
        <v>51</v>
      </c>
      <c r="D49" s="1"/>
      <c r="E49" s="4">
        <v>30.990000000000002</v>
      </c>
      <c r="F49" s="4">
        <v>79.02</v>
      </c>
      <c r="G49" s="4">
        <v>61.980000000000004</v>
      </c>
      <c r="H49" s="4">
        <v>126</v>
      </c>
      <c r="I49" s="4"/>
    </row>
    <row r="50" spans="3:9">
      <c r="C50" s="1">
        <v>52</v>
      </c>
      <c r="D50" s="1"/>
      <c r="E50" s="4">
        <v>30.990000000000002</v>
      </c>
      <c r="F50" s="4">
        <v>79.02</v>
      </c>
      <c r="G50" s="4">
        <v>61.980000000000004</v>
      </c>
      <c r="H50" s="4">
        <v>126</v>
      </c>
      <c r="I50" s="4"/>
    </row>
    <row r="51" spans="3:9">
      <c r="C51" s="1">
        <v>53</v>
      </c>
      <c r="D51" s="1"/>
      <c r="E51" s="4">
        <v>30.990000000000002</v>
      </c>
      <c r="F51" s="4">
        <v>79.02</v>
      </c>
      <c r="G51" s="4">
        <v>61.980000000000004</v>
      </c>
      <c r="H51" s="4">
        <v>126</v>
      </c>
      <c r="I51" s="4"/>
    </row>
    <row r="52" spans="3:9">
      <c r="C52" s="1">
        <v>54</v>
      </c>
      <c r="D52" s="1"/>
      <c r="E52" s="4">
        <v>30.990000000000002</v>
      </c>
      <c r="F52" s="4">
        <v>79.02</v>
      </c>
      <c r="G52" s="4">
        <v>61.980000000000004</v>
      </c>
      <c r="H52" s="4">
        <v>126</v>
      </c>
      <c r="I52" s="4"/>
    </row>
    <row r="53" spans="3:9">
      <c r="C53" s="1">
        <v>55</v>
      </c>
      <c r="D53" s="1"/>
      <c r="E53" s="4">
        <v>30.990000000000002</v>
      </c>
      <c r="F53" s="4">
        <v>79.02</v>
      </c>
      <c r="G53" s="4">
        <v>61.980000000000004</v>
      </c>
      <c r="H53" s="4">
        <v>126</v>
      </c>
      <c r="I53" s="4"/>
    </row>
    <row r="54" spans="3:9">
      <c r="C54" s="1">
        <v>56</v>
      </c>
      <c r="D54" s="1"/>
      <c r="E54" s="4">
        <v>30.990000000000002</v>
      </c>
      <c r="F54" s="4">
        <v>79.02</v>
      </c>
      <c r="G54" s="4">
        <v>61.980000000000004</v>
      </c>
      <c r="H54" s="4">
        <v>126</v>
      </c>
      <c r="I54" s="4"/>
    </row>
    <row r="55" spans="3:9">
      <c r="C55" s="1">
        <v>57</v>
      </c>
      <c r="D55" s="1"/>
      <c r="E55" s="4">
        <v>30.990000000000002</v>
      </c>
      <c r="F55" s="4">
        <v>79.02</v>
      </c>
      <c r="G55" s="4">
        <v>61.980000000000004</v>
      </c>
      <c r="H55" s="4">
        <v>126</v>
      </c>
      <c r="I55" s="4"/>
    </row>
    <row r="56" spans="3:9">
      <c r="C56" s="1">
        <v>58</v>
      </c>
      <c r="D56" s="1"/>
      <c r="E56" s="4">
        <v>30.990000000000002</v>
      </c>
      <c r="F56" s="4">
        <v>79.02</v>
      </c>
      <c r="G56" s="4">
        <v>61.980000000000004</v>
      </c>
      <c r="H56" s="4">
        <v>126</v>
      </c>
      <c r="I56" s="4"/>
    </row>
    <row r="57" spans="3:9">
      <c r="C57" s="1">
        <v>59</v>
      </c>
      <c r="D57" s="1"/>
      <c r="E57" s="4">
        <v>30.990000000000002</v>
      </c>
      <c r="F57" s="4">
        <v>79.02</v>
      </c>
      <c r="G57" s="4">
        <v>61.980000000000004</v>
      </c>
      <c r="H57" s="4">
        <v>126</v>
      </c>
      <c r="I57" s="4"/>
    </row>
    <row r="58" spans="3:9">
      <c r="C58" s="1">
        <v>60</v>
      </c>
      <c r="D58" s="1"/>
      <c r="E58" s="4">
        <v>30.990000000000002</v>
      </c>
      <c r="F58" s="4">
        <v>79.02</v>
      </c>
      <c r="G58" s="4">
        <v>61.980000000000004</v>
      </c>
      <c r="H58" s="4">
        <v>126</v>
      </c>
      <c r="I58" s="4"/>
    </row>
    <row r="59" spans="3:9">
      <c r="C59" s="1">
        <v>61</v>
      </c>
      <c r="D59" s="1"/>
      <c r="E59" s="4">
        <v>32.01</v>
      </c>
      <c r="F59" s="4">
        <v>80.039999999999992</v>
      </c>
      <c r="G59" s="4">
        <v>64.02</v>
      </c>
      <c r="H59" s="4">
        <v>128.04</v>
      </c>
      <c r="I59" s="4"/>
    </row>
    <row r="60" spans="3:9">
      <c r="C60" s="1">
        <v>62</v>
      </c>
      <c r="D60" s="1"/>
      <c r="E60" s="4">
        <v>32.01</v>
      </c>
      <c r="F60" s="4">
        <v>80.039999999999992</v>
      </c>
      <c r="G60" s="4">
        <v>64.02</v>
      </c>
      <c r="H60" s="4">
        <v>128.04</v>
      </c>
      <c r="I60" s="4"/>
    </row>
    <row r="61" spans="3:9">
      <c r="C61" s="1">
        <v>63</v>
      </c>
      <c r="D61" s="1"/>
      <c r="E61" s="4">
        <v>33.99</v>
      </c>
      <c r="F61" s="4">
        <v>82.02</v>
      </c>
      <c r="G61" s="4">
        <v>67.98</v>
      </c>
      <c r="H61" s="4">
        <v>132</v>
      </c>
      <c r="I61" s="4"/>
    </row>
    <row r="62" spans="3:9">
      <c r="C62" s="1">
        <v>64</v>
      </c>
      <c r="D62" s="1"/>
      <c r="E62" s="4">
        <v>35.01</v>
      </c>
      <c r="F62" s="4">
        <v>83.039999999999992</v>
      </c>
      <c r="G62" s="4">
        <v>70.02</v>
      </c>
      <c r="H62" s="4">
        <v>134.04</v>
      </c>
      <c r="I62" s="4"/>
    </row>
    <row r="63" spans="3:9">
      <c r="C63" s="1">
        <v>65</v>
      </c>
      <c r="D63" s="1"/>
      <c r="E63" s="4">
        <v>36.99</v>
      </c>
      <c r="F63" s="4">
        <v>85.02</v>
      </c>
      <c r="G63" s="4">
        <v>73.98</v>
      </c>
      <c r="H63" s="4">
        <v>138</v>
      </c>
      <c r="I63" s="4"/>
    </row>
    <row r="64" spans="3:9">
      <c r="C64" s="1">
        <v>66</v>
      </c>
      <c r="D64" s="1"/>
      <c r="E64" s="4">
        <v>38.01</v>
      </c>
      <c r="F64" s="4">
        <v>86.039999999999992</v>
      </c>
      <c r="G64" s="4">
        <v>76.02</v>
      </c>
      <c r="H64" s="4">
        <v>140.04</v>
      </c>
      <c r="I64" s="4"/>
    </row>
    <row r="65" spans="3:9">
      <c r="C65" s="1">
        <v>67</v>
      </c>
      <c r="D65" s="1"/>
      <c r="E65" s="4">
        <v>39.99</v>
      </c>
      <c r="F65" s="4">
        <v>88.02</v>
      </c>
      <c r="G65" s="4">
        <v>79.98</v>
      </c>
      <c r="H65" s="4">
        <v>144</v>
      </c>
      <c r="I65" s="4"/>
    </row>
    <row r="66" spans="3:9">
      <c r="C66" s="1">
        <v>68</v>
      </c>
      <c r="D66" s="1"/>
      <c r="E66" s="4">
        <v>41.01</v>
      </c>
      <c r="F66" s="4">
        <v>89.039999999999992</v>
      </c>
      <c r="G66" s="4">
        <v>82.02</v>
      </c>
      <c r="H66" s="4">
        <v>146.04</v>
      </c>
      <c r="I66" s="4"/>
    </row>
    <row r="67" spans="3:9">
      <c r="C67" s="1">
        <v>69</v>
      </c>
      <c r="D67" s="1"/>
      <c r="E67" s="4">
        <v>42</v>
      </c>
      <c r="F67" s="4">
        <v>90.03</v>
      </c>
      <c r="G67" s="4">
        <v>84</v>
      </c>
      <c r="H67" s="4">
        <v>148.02000000000001</v>
      </c>
      <c r="I67" s="4"/>
    </row>
    <row r="68" spans="3:9">
      <c r="C68" s="1">
        <v>70</v>
      </c>
      <c r="D68" s="1"/>
      <c r="E68" s="4">
        <v>44.01</v>
      </c>
      <c r="F68" s="4">
        <v>92.039999999999992</v>
      </c>
      <c r="G68" s="4">
        <v>88.02</v>
      </c>
      <c r="H68" s="4">
        <v>152.04</v>
      </c>
      <c r="I68" s="4"/>
    </row>
    <row r="69" spans="3:9">
      <c r="C69" s="1">
        <v>71</v>
      </c>
      <c r="D69" s="1"/>
      <c r="E69" s="4">
        <v>45</v>
      </c>
      <c r="F69" s="4">
        <v>93.03</v>
      </c>
      <c r="G69" s="4">
        <v>90</v>
      </c>
      <c r="H69" s="4">
        <v>154.02000000000001</v>
      </c>
      <c r="I69" s="4"/>
    </row>
    <row r="70" spans="3:9">
      <c r="C70" s="1">
        <v>72</v>
      </c>
      <c r="D70" s="1"/>
      <c r="E70" s="4">
        <v>47.01</v>
      </c>
      <c r="F70" s="4">
        <v>95.039999999999992</v>
      </c>
      <c r="G70" s="4">
        <v>94.02</v>
      </c>
      <c r="H70" s="4">
        <v>158.04</v>
      </c>
      <c r="I70" s="4"/>
    </row>
    <row r="71" spans="3:9">
      <c r="C71" s="1">
        <v>73</v>
      </c>
      <c r="D71" s="1"/>
      <c r="E71" s="4">
        <v>48.989999999999995</v>
      </c>
      <c r="F71" s="4">
        <v>97.02000000000001</v>
      </c>
      <c r="G71" s="4">
        <v>97.97999999999999</v>
      </c>
      <c r="H71" s="4">
        <v>162</v>
      </c>
      <c r="I71" s="4"/>
    </row>
    <row r="72" spans="3:9">
      <c r="C72" s="1">
        <v>74</v>
      </c>
      <c r="D72" s="1"/>
      <c r="E72" s="4">
        <v>51</v>
      </c>
      <c r="F72" s="4">
        <v>99.03</v>
      </c>
      <c r="G72" s="4">
        <v>102</v>
      </c>
      <c r="H72" s="4">
        <v>166.02</v>
      </c>
      <c r="I72" s="4"/>
    </row>
    <row r="73" spans="3:9">
      <c r="C73" s="1">
        <v>75</v>
      </c>
      <c r="D73" s="1"/>
      <c r="E73" s="4">
        <v>51</v>
      </c>
      <c r="F73" s="4">
        <v>99.03</v>
      </c>
      <c r="G73" s="4">
        <v>102</v>
      </c>
      <c r="H73" s="4">
        <v>166.02</v>
      </c>
      <c r="I73" s="4"/>
    </row>
    <row r="74" spans="3:9">
      <c r="C74" s="1">
        <v>76</v>
      </c>
      <c r="D74" s="1"/>
      <c r="E74" s="4">
        <v>51</v>
      </c>
      <c r="F74" s="4">
        <v>99.03</v>
      </c>
      <c r="G74" s="4">
        <v>102</v>
      </c>
      <c r="H74" s="4">
        <v>166.02</v>
      </c>
      <c r="I74" s="4"/>
    </row>
    <row r="75" spans="3:9">
      <c r="C75" s="1">
        <v>77</v>
      </c>
      <c r="D75" s="1"/>
      <c r="E75" s="4">
        <v>51</v>
      </c>
      <c r="F75" s="4">
        <v>99.03</v>
      </c>
      <c r="G75" s="4">
        <v>102</v>
      </c>
      <c r="H75" s="4">
        <v>166.02</v>
      </c>
      <c r="I75" s="4"/>
    </row>
    <row r="76" spans="3:9">
      <c r="C76" s="1">
        <v>78</v>
      </c>
      <c r="D76" s="1"/>
      <c r="E76" s="4">
        <v>51.989999999999995</v>
      </c>
      <c r="F76" s="4">
        <v>100.02000000000001</v>
      </c>
      <c r="G76" s="4">
        <v>103.97999999999999</v>
      </c>
      <c r="H76" s="4">
        <v>168</v>
      </c>
      <c r="I76" s="4"/>
    </row>
    <row r="77" spans="3:9">
      <c r="C77" s="1">
        <v>79</v>
      </c>
      <c r="D77" s="1"/>
      <c r="E77" s="4">
        <v>54</v>
      </c>
      <c r="F77" s="4">
        <v>102.03</v>
      </c>
      <c r="G77" s="4">
        <v>108</v>
      </c>
      <c r="H77" s="4">
        <v>172.02</v>
      </c>
      <c r="I77" s="4"/>
    </row>
    <row r="78" spans="3:9">
      <c r="C78" s="1">
        <v>80</v>
      </c>
      <c r="D78" s="1"/>
      <c r="E78" s="4">
        <v>56.010000000000005</v>
      </c>
      <c r="F78" s="4">
        <v>104.03999999999999</v>
      </c>
      <c r="G78" s="4">
        <v>112.02000000000001</v>
      </c>
      <c r="H78" s="4">
        <v>176.04</v>
      </c>
      <c r="I78" s="4"/>
    </row>
    <row r="79" spans="3:9">
      <c r="C79" s="1">
        <v>81</v>
      </c>
      <c r="D79" s="1"/>
      <c r="E79" s="4">
        <v>57</v>
      </c>
      <c r="F79" s="4">
        <v>105.03</v>
      </c>
      <c r="G79" s="4">
        <v>114</v>
      </c>
      <c r="H79" s="4">
        <v>178.02</v>
      </c>
      <c r="I79" s="4"/>
    </row>
    <row r="80" spans="3:9">
      <c r="C80" s="1">
        <v>82</v>
      </c>
      <c r="D80" s="1"/>
      <c r="E80" s="4">
        <v>59.010000000000005</v>
      </c>
      <c r="F80" s="4">
        <v>107.03999999999999</v>
      </c>
      <c r="G80" s="4">
        <v>118.02000000000001</v>
      </c>
      <c r="H80" s="4">
        <v>182.04</v>
      </c>
      <c r="I80" s="4"/>
    </row>
    <row r="81" spans="3:9">
      <c r="C81" s="1">
        <v>83</v>
      </c>
      <c r="D81" s="1"/>
      <c r="E81" s="4">
        <v>60.989999999999995</v>
      </c>
      <c r="F81" s="4">
        <v>109.02000000000001</v>
      </c>
      <c r="G81" s="4">
        <v>121.97999999999999</v>
      </c>
      <c r="H81" s="4">
        <v>186</v>
      </c>
      <c r="I81" s="4"/>
    </row>
    <row r="82" spans="3:9">
      <c r="C82" s="1">
        <v>84</v>
      </c>
      <c r="D82" s="1"/>
      <c r="E82" s="4">
        <v>62.010000000000005</v>
      </c>
      <c r="F82" s="4">
        <v>110.03999999999999</v>
      </c>
      <c r="G82" s="4">
        <v>124.02000000000001</v>
      </c>
      <c r="H82" s="4">
        <v>188.04</v>
      </c>
      <c r="I82" s="4"/>
    </row>
    <row r="83" spans="3:9">
      <c r="C83" s="1">
        <v>85</v>
      </c>
      <c r="D83" s="1"/>
      <c r="E83" s="4">
        <v>63</v>
      </c>
      <c r="F83" s="4">
        <v>111.03</v>
      </c>
      <c r="G83" s="4">
        <v>126</v>
      </c>
      <c r="H83" s="4">
        <v>190.02</v>
      </c>
      <c r="I83" s="4"/>
    </row>
    <row r="84" spans="3:9">
      <c r="C84" s="1">
        <v>86</v>
      </c>
      <c r="D84" s="1"/>
      <c r="E84" s="4">
        <v>63.989999999999995</v>
      </c>
      <c r="F84" s="4">
        <v>112.02000000000001</v>
      </c>
      <c r="G84" s="4">
        <v>127.97999999999999</v>
      </c>
      <c r="H84" s="4">
        <v>192</v>
      </c>
      <c r="I84" s="4"/>
    </row>
    <row r="85" spans="3:9">
      <c r="C85" s="1">
        <v>87</v>
      </c>
      <c r="D85" s="1"/>
      <c r="E85" s="4">
        <v>65.010000000000005</v>
      </c>
      <c r="F85" s="4">
        <v>113.03999999999999</v>
      </c>
      <c r="G85" s="4">
        <v>130.02000000000001</v>
      </c>
      <c r="H85" s="4">
        <v>194.04000000000002</v>
      </c>
      <c r="I85" s="4"/>
    </row>
    <row r="86" spans="3:9">
      <c r="C86" s="1">
        <v>88</v>
      </c>
      <c r="D86" s="1"/>
      <c r="E86" s="4">
        <v>65.010000000000005</v>
      </c>
      <c r="F86" s="4">
        <v>113.03999999999999</v>
      </c>
      <c r="G86" s="4">
        <v>130.02000000000001</v>
      </c>
      <c r="H86" s="4">
        <v>194.04000000000002</v>
      </c>
      <c r="I86" s="4"/>
    </row>
    <row r="87" spans="3:9">
      <c r="C87" s="1">
        <v>89</v>
      </c>
      <c r="D87" s="1"/>
      <c r="E87" s="4">
        <v>65.010000000000005</v>
      </c>
      <c r="F87" s="4">
        <v>113.03999999999999</v>
      </c>
      <c r="G87" s="4">
        <v>130.02000000000001</v>
      </c>
      <c r="H87" s="4">
        <v>194.04000000000002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E038B-2770-421B-83A7-81D63DB87559}">
  <sheetPr codeName="Sheet15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100</v>
      </c>
      <c r="F13" s="1">
        <v>100</v>
      </c>
      <c r="G13" s="1">
        <v>100</v>
      </c>
      <c r="H13" s="1">
        <v>100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3</v>
      </c>
      <c r="F16" s="4">
        <v>4.5</v>
      </c>
      <c r="G16" s="4">
        <v>6</v>
      </c>
      <c r="H16" s="4">
        <v>8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3</v>
      </c>
      <c r="F17" s="4">
        <v>4.5</v>
      </c>
      <c r="G17" s="4">
        <v>6</v>
      </c>
      <c r="H17" s="4">
        <v>8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3</v>
      </c>
      <c r="F18" s="4">
        <v>4.5</v>
      </c>
      <c r="G18" s="4">
        <v>6</v>
      </c>
      <c r="H18" s="4">
        <v>8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3</v>
      </c>
      <c r="F19" s="4">
        <v>4.5</v>
      </c>
      <c r="G19" s="4">
        <v>6</v>
      </c>
      <c r="H19" s="4">
        <v>8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3</v>
      </c>
      <c r="F20" s="4">
        <v>4.5</v>
      </c>
      <c r="G20" s="4">
        <v>6</v>
      </c>
      <c r="H20" s="4">
        <v>8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3</v>
      </c>
      <c r="F21" s="4">
        <v>4.5</v>
      </c>
      <c r="G21" s="4">
        <v>6</v>
      </c>
      <c r="H21" s="4">
        <v>8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3</v>
      </c>
      <c r="F22" s="4">
        <v>4.5</v>
      </c>
      <c r="G22" s="4">
        <v>6</v>
      </c>
      <c r="H22" s="4">
        <v>8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3</v>
      </c>
      <c r="F23" s="4">
        <v>4.5</v>
      </c>
      <c r="G23" s="4">
        <v>6</v>
      </c>
      <c r="H23" s="4">
        <v>8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3</v>
      </c>
      <c r="F24" s="4">
        <v>4.5</v>
      </c>
      <c r="G24" s="4">
        <v>6</v>
      </c>
      <c r="H24" s="4">
        <v>8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3</v>
      </c>
      <c r="F25" s="4">
        <v>4.5</v>
      </c>
      <c r="G25" s="4">
        <v>6</v>
      </c>
      <c r="H25" s="4">
        <v>8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3</v>
      </c>
      <c r="F26" s="4">
        <v>4.5</v>
      </c>
      <c r="G26" s="4">
        <v>6</v>
      </c>
      <c r="H26" s="4">
        <v>8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3</v>
      </c>
      <c r="F27" s="4">
        <v>4.5</v>
      </c>
      <c r="G27" s="4">
        <v>6</v>
      </c>
      <c r="H27" s="4">
        <v>8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3</v>
      </c>
      <c r="F28" s="4">
        <v>4.5</v>
      </c>
      <c r="G28" s="4">
        <v>6</v>
      </c>
      <c r="H28" s="4">
        <v>8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3</v>
      </c>
      <c r="F29" s="4">
        <v>4.5</v>
      </c>
      <c r="G29" s="4">
        <v>6</v>
      </c>
      <c r="H29" s="4">
        <v>8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3</v>
      </c>
      <c r="F30" s="4">
        <v>4.5</v>
      </c>
      <c r="G30" s="4">
        <v>6</v>
      </c>
      <c r="H30" s="4">
        <v>8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3</v>
      </c>
      <c r="F31" s="4">
        <v>4.5</v>
      </c>
      <c r="G31" s="4">
        <v>6</v>
      </c>
      <c r="H31" s="4">
        <v>8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3</v>
      </c>
      <c r="F32" s="4">
        <v>4.5</v>
      </c>
      <c r="G32" s="4">
        <v>6</v>
      </c>
      <c r="H32" s="4">
        <v>8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3</v>
      </c>
      <c r="F33" s="4">
        <v>4.5</v>
      </c>
      <c r="G33" s="4">
        <v>6</v>
      </c>
      <c r="H33" s="4">
        <v>8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3</v>
      </c>
      <c r="F34" s="4">
        <v>4.5</v>
      </c>
      <c r="G34" s="4">
        <v>6</v>
      </c>
      <c r="H34" s="4">
        <v>8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3</v>
      </c>
      <c r="F35" s="4">
        <v>4.5</v>
      </c>
      <c r="G35" s="4">
        <v>6</v>
      </c>
      <c r="H35" s="4">
        <v>8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3</v>
      </c>
      <c r="F36" s="4">
        <v>4.5</v>
      </c>
      <c r="G36" s="4">
        <v>6</v>
      </c>
      <c r="H36" s="4">
        <v>8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3</v>
      </c>
      <c r="F37" s="4">
        <v>4.5</v>
      </c>
      <c r="G37" s="4">
        <v>6</v>
      </c>
      <c r="H37" s="4">
        <v>8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3</v>
      </c>
      <c r="F38" s="4">
        <v>4.5</v>
      </c>
      <c r="G38" s="4">
        <v>6</v>
      </c>
      <c r="H38" s="4">
        <v>8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3</v>
      </c>
      <c r="F39" s="4">
        <v>4.5</v>
      </c>
      <c r="G39" s="4">
        <v>6</v>
      </c>
      <c r="H39" s="4">
        <v>8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3</v>
      </c>
      <c r="F40" s="4">
        <v>4.5</v>
      </c>
      <c r="G40" s="4">
        <v>6</v>
      </c>
      <c r="H40" s="4">
        <v>8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4</v>
      </c>
      <c r="F41" s="4">
        <v>5.5</v>
      </c>
      <c r="G41" s="4">
        <v>8</v>
      </c>
      <c r="H41" s="4">
        <v>10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4</v>
      </c>
      <c r="F42" s="4">
        <v>5.5</v>
      </c>
      <c r="G42" s="4">
        <v>8</v>
      </c>
      <c r="H42" s="4">
        <v>10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5</v>
      </c>
      <c r="F43" s="4">
        <v>6.5</v>
      </c>
      <c r="G43" s="4">
        <v>10</v>
      </c>
      <c r="H43" s="4">
        <v>12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5</v>
      </c>
      <c r="F44" s="4">
        <v>6.5</v>
      </c>
      <c r="G44" s="4">
        <v>10</v>
      </c>
      <c r="H44" s="4">
        <v>12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6</v>
      </c>
      <c r="F45" s="4">
        <v>7.5</v>
      </c>
      <c r="G45" s="4">
        <v>12</v>
      </c>
      <c r="H45" s="4">
        <v>14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7</v>
      </c>
      <c r="F46" s="4">
        <v>8.5</v>
      </c>
      <c r="G46" s="4">
        <v>14</v>
      </c>
      <c r="H46" s="4">
        <v>16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8</v>
      </c>
      <c r="F47" s="4">
        <v>9.5</v>
      </c>
      <c r="G47" s="4">
        <v>16</v>
      </c>
      <c r="H47" s="4">
        <v>18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9</v>
      </c>
      <c r="F48" s="4">
        <v>10.5</v>
      </c>
      <c r="G48" s="4">
        <v>18</v>
      </c>
      <c r="H48" s="4">
        <v>20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10</v>
      </c>
      <c r="F49" s="4">
        <v>11.5</v>
      </c>
      <c r="G49" s="4">
        <v>20</v>
      </c>
      <c r="H49" s="4">
        <v>22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11</v>
      </c>
      <c r="F50" s="4">
        <v>12.5</v>
      </c>
      <c r="G50" s="4">
        <v>22</v>
      </c>
      <c r="H50" s="4">
        <v>24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12</v>
      </c>
      <c r="F51" s="4">
        <v>13.5</v>
      </c>
      <c r="G51" s="4">
        <v>24</v>
      </c>
      <c r="H51" s="4">
        <v>26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14</v>
      </c>
      <c r="F52" s="4">
        <v>15.5</v>
      </c>
      <c r="G52" s="4">
        <v>28</v>
      </c>
      <c r="H52" s="4">
        <v>30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15</v>
      </c>
      <c r="F53" s="4">
        <v>16.5</v>
      </c>
      <c r="G53" s="4">
        <v>30</v>
      </c>
      <c r="H53" s="4">
        <v>32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17</v>
      </c>
      <c r="F54" s="4">
        <v>18.5</v>
      </c>
      <c r="G54" s="4">
        <v>34</v>
      </c>
      <c r="H54" s="4">
        <v>36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19</v>
      </c>
      <c r="F55" s="4">
        <v>20.5</v>
      </c>
      <c r="G55" s="4">
        <v>38</v>
      </c>
      <c r="H55" s="4">
        <v>40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21</v>
      </c>
      <c r="F56" s="4">
        <v>22.5</v>
      </c>
      <c r="G56" s="4">
        <v>42</v>
      </c>
      <c r="H56" s="4">
        <v>44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24</v>
      </c>
      <c r="F57" s="4">
        <v>25.5</v>
      </c>
      <c r="G57" s="4">
        <v>48</v>
      </c>
      <c r="H57" s="4">
        <v>50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27</v>
      </c>
      <c r="F58" s="4">
        <v>28.5</v>
      </c>
      <c r="G58" s="4">
        <v>54</v>
      </c>
      <c r="H58" s="4">
        <v>56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30</v>
      </c>
      <c r="F59" s="4">
        <v>31.5</v>
      </c>
      <c r="G59" s="4">
        <v>60</v>
      </c>
      <c r="H59" s="4">
        <v>62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33</v>
      </c>
      <c r="F60" s="4">
        <v>34.5</v>
      </c>
      <c r="G60" s="4">
        <v>66</v>
      </c>
      <c r="H60" s="4">
        <v>68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37</v>
      </c>
      <c r="F61" s="4">
        <v>38.5</v>
      </c>
      <c r="G61" s="4">
        <v>74</v>
      </c>
      <c r="H61" s="4">
        <v>76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43</v>
      </c>
      <c r="F62" s="4">
        <v>44.5</v>
      </c>
      <c r="G62" s="4">
        <v>86</v>
      </c>
      <c r="H62" s="4">
        <v>88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47</v>
      </c>
      <c r="F63" s="4">
        <v>48.5</v>
      </c>
      <c r="G63" s="4">
        <v>94</v>
      </c>
      <c r="H63" s="4">
        <v>96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52</v>
      </c>
      <c r="F64" s="4">
        <v>53.5</v>
      </c>
      <c r="G64" s="4">
        <v>104</v>
      </c>
      <c r="H64" s="4">
        <v>106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57</v>
      </c>
      <c r="F65" s="4">
        <v>58.5</v>
      </c>
      <c r="G65" s="4">
        <v>114</v>
      </c>
      <c r="H65" s="4">
        <v>116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63</v>
      </c>
      <c r="F66" s="4">
        <v>64.5</v>
      </c>
      <c r="G66" s="4">
        <v>126</v>
      </c>
      <c r="H66" s="4">
        <v>128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68</v>
      </c>
      <c r="F67" s="4">
        <v>69.5</v>
      </c>
      <c r="G67" s="4">
        <v>136</v>
      </c>
      <c r="H67" s="4">
        <v>138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75</v>
      </c>
      <c r="F68" s="4">
        <v>76.5</v>
      </c>
      <c r="G68" s="4">
        <v>150</v>
      </c>
      <c r="H68" s="4">
        <v>152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82</v>
      </c>
      <c r="F69" s="4">
        <v>83.5</v>
      </c>
      <c r="G69" s="4">
        <v>164</v>
      </c>
      <c r="H69" s="4">
        <v>166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90</v>
      </c>
      <c r="F70" s="4">
        <v>91.5</v>
      </c>
      <c r="G70" s="4">
        <v>180</v>
      </c>
      <c r="H70" s="4">
        <v>182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99</v>
      </c>
      <c r="F71" s="4">
        <v>100.5</v>
      </c>
      <c r="G71" s="4">
        <v>198</v>
      </c>
      <c r="H71" s="4">
        <v>200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108</v>
      </c>
      <c r="F72" s="4">
        <v>109.5</v>
      </c>
      <c r="G72" s="4">
        <v>216</v>
      </c>
      <c r="H72" s="4">
        <v>218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111</v>
      </c>
      <c r="F73" s="4">
        <v>112.5</v>
      </c>
      <c r="G73" s="4">
        <v>222</v>
      </c>
      <c r="H73" s="4">
        <v>224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121</v>
      </c>
      <c r="F74" s="4">
        <v>122.5</v>
      </c>
      <c r="G74" s="4">
        <v>242</v>
      </c>
      <c r="H74" s="4">
        <v>244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133</v>
      </c>
      <c r="F75" s="4">
        <v>134.5</v>
      </c>
      <c r="G75" s="4">
        <v>266</v>
      </c>
      <c r="H75" s="4">
        <v>268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145</v>
      </c>
      <c r="F76" s="4">
        <v>146.5</v>
      </c>
      <c r="G76" s="4">
        <v>290</v>
      </c>
      <c r="H76" s="4">
        <v>292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159</v>
      </c>
      <c r="F77" s="4">
        <v>160.5</v>
      </c>
      <c r="G77" s="4">
        <v>318</v>
      </c>
      <c r="H77" s="4">
        <v>320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173</v>
      </c>
      <c r="F78" s="4">
        <v>174.5</v>
      </c>
      <c r="G78" s="4">
        <v>346</v>
      </c>
      <c r="H78" s="4">
        <v>348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190</v>
      </c>
      <c r="F79" s="4">
        <v>191.5</v>
      </c>
      <c r="G79" s="4">
        <v>380</v>
      </c>
      <c r="H79" s="4">
        <v>382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208</v>
      </c>
      <c r="F80" s="4">
        <v>209.5</v>
      </c>
      <c r="G80" s="4">
        <v>416</v>
      </c>
      <c r="H80" s="4">
        <v>418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229</v>
      </c>
      <c r="F81" s="4">
        <v>230.5</v>
      </c>
      <c r="G81" s="4">
        <v>458</v>
      </c>
      <c r="H81" s="4">
        <v>460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248</v>
      </c>
      <c r="F82" s="4">
        <v>249.5</v>
      </c>
      <c r="G82" s="4">
        <v>496</v>
      </c>
      <c r="H82" s="4">
        <v>498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263</v>
      </c>
      <c r="F83" s="4">
        <v>264.5</v>
      </c>
      <c r="G83" s="4">
        <v>526</v>
      </c>
      <c r="H83" s="4">
        <v>528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275</v>
      </c>
      <c r="F84" s="4">
        <v>276.5</v>
      </c>
      <c r="G84" s="4">
        <v>550</v>
      </c>
      <c r="H84" s="4">
        <v>552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281</v>
      </c>
      <c r="F85" s="4">
        <v>282.5</v>
      </c>
      <c r="G85" s="4">
        <v>562</v>
      </c>
      <c r="H85" s="4">
        <v>564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281</v>
      </c>
      <c r="F86" s="4">
        <v>282.5</v>
      </c>
      <c r="G86" s="4">
        <v>562</v>
      </c>
      <c r="H86" s="4">
        <v>564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281</v>
      </c>
      <c r="F87" s="4">
        <v>282.5</v>
      </c>
      <c r="G87" s="4">
        <v>562</v>
      </c>
      <c r="H87" s="4">
        <v>564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6A8CC-D18D-486D-B2B0-30D882D75348}">
  <sheetPr codeName="Sheet16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3</v>
      </c>
      <c r="F16" s="4">
        <v>6</v>
      </c>
      <c r="G16" s="4">
        <v>6</v>
      </c>
      <c r="H16" s="4">
        <v>10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3</v>
      </c>
      <c r="F17" s="4">
        <v>6</v>
      </c>
      <c r="G17" s="4">
        <v>6</v>
      </c>
      <c r="H17" s="4">
        <v>10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3</v>
      </c>
      <c r="F18" s="4">
        <v>6</v>
      </c>
      <c r="G18" s="4">
        <v>6</v>
      </c>
      <c r="H18" s="4">
        <v>10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3</v>
      </c>
      <c r="F19" s="4">
        <v>6</v>
      </c>
      <c r="G19" s="4">
        <v>6</v>
      </c>
      <c r="H19" s="4">
        <v>10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3</v>
      </c>
      <c r="F20" s="4">
        <v>6</v>
      </c>
      <c r="G20" s="4">
        <v>6</v>
      </c>
      <c r="H20" s="4">
        <v>10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3</v>
      </c>
      <c r="F21" s="4">
        <v>6</v>
      </c>
      <c r="G21" s="4">
        <v>6</v>
      </c>
      <c r="H21" s="4">
        <v>10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3</v>
      </c>
      <c r="F22" s="4">
        <v>6</v>
      </c>
      <c r="G22" s="4">
        <v>6</v>
      </c>
      <c r="H22" s="4">
        <v>10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3</v>
      </c>
      <c r="F23" s="4">
        <v>6</v>
      </c>
      <c r="G23" s="4">
        <v>6</v>
      </c>
      <c r="H23" s="4">
        <v>10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3</v>
      </c>
      <c r="F24" s="4">
        <v>6</v>
      </c>
      <c r="G24" s="4">
        <v>6</v>
      </c>
      <c r="H24" s="4">
        <v>10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3</v>
      </c>
      <c r="F25" s="4">
        <v>6</v>
      </c>
      <c r="G25" s="4">
        <v>6</v>
      </c>
      <c r="H25" s="4">
        <v>10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3</v>
      </c>
      <c r="F26" s="4">
        <v>6</v>
      </c>
      <c r="G26" s="4">
        <v>6</v>
      </c>
      <c r="H26" s="4">
        <v>10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3</v>
      </c>
      <c r="F27" s="4">
        <v>6</v>
      </c>
      <c r="G27" s="4">
        <v>6</v>
      </c>
      <c r="H27" s="4">
        <v>10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3</v>
      </c>
      <c r="F28" s="4">
        <v>6</v>
      </c>
      <c r="G28" s="4">
        <v>6</v>
      </c>
      <c r="H28" s="4">
        <v>10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3</v>
      </c>
      <c r="F29" s="4">
        <v>6</v>
      </c>
      <c r="G29" s="4">
        <v>6</v>
      </c>
      <c r="H29" s="4">
        <v>10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3</v>
      </c>
      <c r="F30" s="4">
        <v>6</v>
      </c>
      <c r="G30" s="4">
        <v>6</v>
      </c>
      <c r="H30" s="4">
        <v>10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3</v>
      </c>
      <c r="F31" s="4">
        <v>6</v>
      </c>
      <c r="G31" s="4">
        <v>6</v>
      </c>
      <c r="H31" s="4">
        <v>10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3</v>
      </c>
      <c r="F32" s="4">
        <v>6</v>
      </c>
      <c r="G32" s="4">
        <v>6</v>
      </c>
      <c r="H32" s="4">
        <v>10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3</v>
      </c>
      <c r="F33" s="4">
        <v>6</v>
      </c>
      <c r="G33" s="4">
        <v>6</v>
      </c>
      <c r="H33" s="4">
        <v>10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3</v>
      </c>
      <c r="F34" s="4">
        <v>6</v>
      </c>
      <c r="G34" s="4">
        <v>6</v>
      </c>
      <c r="H34" s="4">
        <v>10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3</v>
      </c>
      <c r="F35" s="4">
        <v>6</v>
      </c>
      <c r="G35" s="4">
        <v>6</v>
      </c>
      <c r="H35" s="4">
        <v>10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3</v>
      </c>
      <c r="F36" s="4">
        <v>6</v>
      </c>
      <c r="G36" s="4">
        <v>6</v>
      </c>
      <c r="H36" s="4">
        <v>10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3</v>
      </c>
      <c r="F37" s="4">
        <v>6</v>
      </c>
      <c r="G37" s="4">
        <v>6</v>
      </c>
      <c r="H37" s="4">
        <v>10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3</v>
      </c>
      <c r="F38" s="4">
        <v>6</v>
      </c>
      <c r="G38" s="4">
        <v>6</v>
      </c>
      <c r="H38" s="4">
        <v>10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3</v>
      </c>
      <c r="F39" s="4">
        <v>6</v>
      </c>
      <c r="G39" s="4">
        <v>6</v>
      </c>
      <c r="H39" s="4">
        <v>10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3</v>
      </c>
      <c r="F40" s="4">
        <v>6</v>
      </c>
      <c r="G40" s="4">
        <v>6</v>
      </c>
      <c r="H40" s="4">
        <v>10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3</v>
      </c>
      <c r="F41" s="4">
        <v>6</v>
      </c>
      <c r="G41" s="4">
        <v>6</v>
      </c>
      <c r="H41" s="4">
        <v>10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3</v>
      </c>
      <c r="F42" s="4">
        <v>6</v>
      </c>
      <c r="G42" s="4">
        <v>6</v>
      </c>
      <c r="H42" s="4">
        <v>10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3</v>
      </c>
      <c r="F43" s="4">
        <v>6</v>
      </c>
      <c r="G43" s="4">
        <v>6</v>
      </c>
      <c r="H43" s="4">
        <v>10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3</v>
      </c>
      <c r="F44" s="4">
        <v>6</v>
      </c>
      <c r="G44" s="4">
        <v>6</v>
      </c>
      <c r="H44" s="4">
        <v>10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4</v>
      </c>
      <c r="F45" s="4">
        <v>7</v>
      </c>
      <c r="G45" s="4">
        <v>8</v>
      </c>
      <c r="H45" s="4">
        <v>12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4</v>
      </c>
      <c r="F46" s="4">
        <v>7</v>
      </c>
      <c r="G46" s="4">
        <v>8</v>
      </c>
      <c r="H46" s="4">
        <v>12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4</v>
      </c>
      <c r="F47" s="4">
        <v>7</v>
      </c>
      <c r="G47" s="4">
        <v>8</v>
      </c>
      <c r="H47" s="4">
        <v>12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4</v>
      </c>
      <c r="F48" s="4">
        <v>7</v>
      </c>
      <c r="G48" s="4">
        <v>8</v>
      </c>
      <c r="H48" s="4">
        <v>12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5</v>
      </c>
      <c r="F49" s="4">
        <v>8</v>
      </c>
      <c r="G49" s="4">
        <v>10</v>
      </c>
      <c r="H49" s="4">
        <v>14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5</v>
      </c>
      <c r="F50" s="4">
        <v>8</v>
      </c>
      <c r="G50" s="4">
        <v>10</v>
      </c>
      <c r="H50" s="4">
        <v>14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5</v>
      </c>
      <c r="F51" s="4">
        <v>8</v>
      </c>
      <c r="G51" s="4">
        <v>10</v>
      </c>
      <c r="H51" s="4">
        <v>14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6</v>
      </c>
      <c r="F52" s="4">
        <v>9</v>
      </c>
      <c r="G52" s="4">
        <v>12</v>
      </c>
      <c r="H52" s="4">
        <v>16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6</v>
      </c>
      <c r="F53" s="4">
        <v>9</v>
      </c>
      <c r="G53" s="4">
        <v>12</v>
      </c>
      <c r="H53" s="4">
        <v>16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7</v>
      </c>
      <c r="F54" s="4">
        <v>10</v>
      </c>
      <c r="G54" s="4">
        <v>14</v>
      </c>
      <c r="H54" s="4">
        <v>18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7</v>
      </c>
      <c r="F55" s="4">
        <v>10</v>
      </c>
      <c r="G55" s="4">
        <v>14</v>
      </c>
      <c r="H55" s="4">
        <v>18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8</v>
      </c>
      <c r="F56" s="4">
        <v>11</v>
      </c>
      <c r="G56" s="4">
        <v>16</v>
      </c>
      <c r="H56" s="4">
        <v>20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9</v>
      </c>
      <c r="F57" s="4">
        <v>12</v>
      </c>
      <c r="G57" s="4">
        <v>18</v>
      </c>
      <c r="H57" s="4">
        <v>22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10</v>
      </c>
      <c r="F58" s="4">
        <v>13</v>
      </c>
      <c r="G58" s="4">
        <v>20</v>
      </c>
      <c r="H58" s="4">
        <v>24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11</v>
      </c>
      <c r="F59" s="4">
        <v>14</v>
      </c>
      <c r="G59" s="4">
        <v>22</v>
      </c>
      <c r="H59" s="4">
        <v>26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12</v>
      </c>
      <c r="F60" s="4">
        <v>15</v>
      </c>
      <c r="G60" s="4">
        <v>24</v>
      </c>
      <c r="H60" s="4">
        <v>28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13</v>
      </c>
      <c r="F61" s="4">
        <v>16</v>
      </c>
      <c r="G61" s="4">
        <v>26</v>
      </c>
      <c r="H61" s="4">
        <v>30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14</v>
      </c>
      <c r="F62" s="4">
        <v>17</v>
      </c>
      <c r="G62" s="4">
        <v>28</v>
      </c>
      <c r="H62" s="4">
        <v>32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15</v>
      </c>
      <c r="F63" s="4">
        <v>18</v>
      </c>
      <c r="G63" s="4">
        <v>30</v>
      </c>
      <c r="H63" s="4">
        <v>34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17</v>
      </c>
      <c r="F64" s="4">
        <v>20</v>
      </c>
      <c r="G64" s="4">
        <v>34</v>
      </c>
      <c r="H64" s="4">
        <v>38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18</v>
      </c>
      <c r="F65" s="4">
        <v>21</v>
      </c>
      <c r="G65" s="4">
        <v>36</v>
      </c>
      <c r="H65" s="4">
        <v>40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19</v>
      </c>
      <c r="F66" s="4">
        <v>22</v>
      </c>
      <c r="G66" s="4">
        <v>38</v>
      </c>
      <c r="H66" s="4">
        <v>42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20</v>
      </c>
      <c r="F67" s="4">
        <v>23</v>
      </c>
      <c r="G67" s="4">
        <v>40</v>
      </c>
      <c r="H67" s="4">
        <v>44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22</v>
      </c>
      <c r="F68" s="4">
        <v>25</v>
      </c>
      <c r="G68" s="4">
        <v>44</v>
      </c>
      <c r="H68" s="4">
        <v>48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23</v>
      </c>
      <c r="F69" s="4">
        <v>26</v>
      </c>
      <c r="G69" s="4">
        <v>46</v>
      </c>
      <c r="H69" s="4">
        <v>50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25</v>
      </c>
      <c r="F70" s="4">
        <v>28</v>
      </c>
      <c r="G70" s="4">
        <v>50</v>
      </c>
      <c r="H70" s="4">
        <v>54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27</v>
      </c>
      <c r="F71" s="4">
        <v>30</v>
      </c>
      <c r="G71" s="4">
        <v>54</v>
      </c>
      <c r="H71" s="4">
        <v>58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29</v>
      </c>
      <c r="F72" s="4">
        <v>32</v>
      </c>
      <c r="G72" s="4">
        <v>58</v>
      </c>
      <c r="H72" s="4">
        <v>62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29</v>
      </c>
      <c r="F73" s="4">
        <v>32</v>
      </c>
      <c r="G73" s="4">
        <v>58</v>
      </c>
      <c r="H73" s="4">
        <v>62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30</v>
      </c>
      <c r="F74" s="4">
        <v>33</v>
      </c>
      <c r="G74" s="4">
        <v>60</v>
      </c>
      <c r="H74" s="4">
        <v>64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32</v>
      </c>
      <c r="F75" s="4">
        <v>35</v>
      </c>
      <c r="G75" s="4">
        <v>64</v>
      </c>
      <c r="H75" s="4">
        <v>68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35</v>
      </c>
      <c r="F76" s="4">
        <v>38</v>
      </c>
      <c r="G76" s="4">
        <v>70</v>
      </c>
      <c r="H76" s="4">
        <v>74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37</v>
      </c>
      <c r="F77" s="4">
        <v>40</v>
      </c>
      <c r="G77" s="4">
        <v>74</v>
      </c>
      <c r="H77" s="4">
        <v>78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39</v>
      </c>
      <c r="F78" s="4">
        <v>42</v>
      </c>
      <c r="G78" s="4">
        <v>78</v>
      </c>
      <c r="H78" s="4">
        <v>82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42</v>
      </c>
      <c r="F79" s="4">
        <v>45</v>
      </c>
      <c r="G79" s="4">
        <v>84</v>
      </c>
      <c r="H79" s="4">
        <v>88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45</v>
      </c>
      <c r="F80" s="4">
        <v>48</v>
      </c>
      <c r="G80" s="4">
        <v>90</v>
      </c>
      <c r="H80" s="4">
        <v>94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47</v>
      </c>
      <c r="F81" s="4">
        <v>50</v>
      </c>
      <c r="G81" s="4">
        <v>94</v>
      </c>
      <c r="H81" s="4">
        <v>98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50</v>
      </c>
      <c r="F82" s="4">
        <v>53</v>
      </c>
      <c r="G82" s="4">
        <v>100</v>
      </c>
      <c r="H82" s="4">
        <v>104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52</v>
      </c>
      <c r="F83" s="4">
        <v>55</v>
      </c>
      <c r="G83" s="4">
        <v>104</v>
      </c>
      <c r="H83" s="4">
        <v>108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53</v>
      </c>
      <c r="F84" s="4">
        <v>56</v>
      </c>
      <c r="G84" s="4">
        <v>106</v>
      </c>
      <c r="H84" s="4">
        <v>110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54</v>
      </c>
      <c r="F85" s="4">
        <v>57</v>
      </c>
      <c r="G85" s="4">
        <v>108</v>
      </c>
      <c r="H85" s="4">
        <v>112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54</v>
      </c>
      <c r="F86" s="4">
        <v>57</v>
      </c>
      <c r="G86" s="4">
        <v>108</v>
      </c>
      <c r="H86" s="4">
        <v>112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54</v>
      </c>
      <c r="F87" s="4">
        <v>57</v>
      </c>
      <c r="G87" s="4">
        <v>108</v>
      </c>
      <c r="H87" s="4">
        <v>112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25BAA-1488-4FB4-ABA3-461E58A43F49}">
  <sheetPr codeName="Sheet2"/>
  <dimension ref="B3:D12"/>
  <sheetViews>
    <sheetView showGridLines="0" workbookViewId="0"/>
  </sheetViews>
  <sheetFormatPr baseColWidth="10" defaultColWidth="8.83203125" defaultRowHeight="15"/>
  <cols>
    <col min="2" max="2" width="20.33203125" bestFit="1" customWidth="1"/>
    <col min="3" max="4" width="13.5" customWidth="1"/>
    <col min="7" max="7" width="10.5" bestFit="1" customWidth="1"/>
    <col min="9" max="9" width="16.33203125" customWidth="1"/>
  </cols>
  <sheetData>
    <row r="3" spans="2:4">
      <c r="B3" s="28" t="s">
        <v>69</v>
      </c>
      <c r="C3" s="29" t="s">
        <v>70</v>
      </c>
      <c r="D3" s="29" t="s">
        <v>71</v>
      </c>
    </row>
    <row r="4" spans="2:4">
      <c r="B4" s="24" t="s">
        <v>72</v>
      </c>
      <c r="C4" s="25">
        <v>8.3333329999999997E-2</v>
      </c>
      <c r="D4" s="25">
        <v>8.5833329999999999E-2</v>
      </c>
    </row>
    <row r="5" spans="2:4">
      <c r="B5" s="24" t="s">
        <v>73</v>
      </c>
      <c r="C5" s="25">
        <v>0.25</v>
      </c>
      <c r="D5" s="25">
        <v>0.25750000000000001</v>
      </c>
    </row>
    <row r="6" spans="2:4">
      <c r="B6" s="24" t="s">
        <v>74</v>
      </c>
      <c r="C6" s="25">
        <v>0.5</v>
      </c>
      <c r="D6" s="25">
        <v>0.51500000000000001</v>
      </c>
    </row>
    <row r="7" spans="2:4">
      <c r="B7" s="24" t="s">
        <v>75</v>
      </c>
      <c r="C7" s="25">
        <v>1</v>
      </c>
      <c r="D7" s="25">
        <v>1.03</v>
      </c>
    </row>
    <row r="8" spans="2:4">
      <c r="B8" s="26" t="s">
        <v>77</v>
      </c>
      <c r="C8" s="25">
        <v>4.1666670000000003E-2</v>
      </c>
      <c r="D8" s="25">
        <v>4.2916669999999997E-2</v>
      </c>
    </row>
    <row r="9" spans="2:4">
      <c r="B9" s="26" t="s">
        <v>76</v>
      </c>
      <c r="C9" s="25">
        <v>3.8461540000000002E-2</v>
      </c>
      <c r="D9" s="25">
        <v>3.961539E-2</v>
      </c>
    </row>
    <row r="10" spans="2:4">
      <c r="B10" s="26" t="s">
        <v>78</v>
      </c>
      <c r="C10" s="25">
        <v>0.11111111</v>
      </c>
      <c r="D10" s="25">
        <v>0.11444443999999999</v>
      </c>
    </row>
    <row r="11" spans="2:4">
      <c r="B11" s="26" t="s">
        <v>79</v>
      </c>
      <c r="C11" s="25">
        <v>0.1</v>
      </c>
      <c r="D11" s="25">
        <v>0.10299999999999999</v>
      </c>
    </row>
    <row r="12" spans="2:4">
      <c r="B12" s="26" t="s">
        <v>80</v>
      </c>
      <c r="C12" s="25">
        <v>7.6923080000000005E-2</v>
      </c>
      <c r="D12" s="25">
        <v>7.9230770000000006E-2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0C0D8-96DF-4290-807B-12A5939E6953}">
  <sheetPr codeName="Sheet17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100</v>
      </c>
      <c r="F13" s="1">
        <v>100</v>
      </c>
      <c r="G13" s="1">
        <v>100</v>
      </c>
      <c r="H13" s="1">
        <v>100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14</v>
      </c>
      <c r="F16" s="4">
        <v>23</v>
      </c>
      <c r="G16" s="4">
        <v>28</v>
      </c>
      <c r="H16" s="4">
        <v>40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14</v>
      </c>
      <c r="F17" s="4">
        <v>23</v>
      </c>
      <c r="G17" s="4">
        <v>28</v>
      </c>
      <c r="H17" s="4">
        <v>40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14</v>
      </c>
      <c r="F18" s="4">
        <v>23</v>
      </c>
      <c r="G18" s="4">
        <v>28</v>
      </c>
      <c r="H18" s="4">
        <v>40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14</v>
      </c>
      <c r="F19" s="4">
        <v>23</v>
      </c>
      <c r="G19" s="4">
        <v>28</v>
      </c>
      <c r="H19" s="4">
        <v>40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14</v>
      </c>
      <c r="F20" s="4">
        <v>23</v>
      </c>
      <c r="G20" s="4">
        <v>28</v>
      </c>
      <c r="H20" s="4">
        <v>40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14</v>
      </c>
      <c r="F21" s="4">
        <v>23</v>
      </c>
      <c r="G21" s="4">
        <v>28</v>
      </c>
      <c r="H21" s="4">
        <v>40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14</v>
      </c>
      <c r="F22" s="4">
        <v>23</v>
      </c>
      <c r="G22" s="4">
        <v>28</v>
      </c>
      <c r="H22" s="4">
        <v>40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14</v>
      </c>
      <c r="F23" s="4">
        <v>23</v>
      </c>
      <c r="G23" s="4">
        <v>28</v>
      </c>
      <c r="H23" s="4">
        <v>40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14</v>
      </c>
      <c r="F24" s="4">
        <v>23</v>
      </c>
      <c r="G24" s="4">
        <v>28</v>
      </c>
      <c r="H24" s="4">
        <v>40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14</v>
      </c>
      <c r="F25" s="4">
        <v>23</v>
      </c>
      <c r="G25" s="4">
        <v>28</v>
      </c>
      <c r="H25" s="4">
        <v>40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14</v>
      </c>
      <c r="F26" s="4">
        <v>23</v>
      </c>
      <c r="G26" s="4">
        <v>28</v>
      </c>
      <c r="H26" s="4">
        <v>40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14</v>
      </c>
      <c r="F27" s="4">
        <v>23</v>
      </c>
      <c r="G27" s="4">
        <v>28</v>
      </c>
      <c r="H27" s="4">
        <v>40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14</v>
      </c>
      <c r="F28" s="4">
        <v>23</v>
      </c>
      <c r="G28" s="4">
        <v>28</v>
      </c>
      <c r="H28" s="4">
        <v>40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14</v>
      </c>
      <c r="F29" s="4">
        <v>23</v>
      </c>
      <c r="G29" s="4">
        <v>28</v>
      </c>
      <c r="H29" s="4">
        <v>40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14</v>
      </c>
      <c r="F30" s="4">
        <v>23</v>
      </c>
      <c r="G30" s="4">
        <v>28</v>
      </c>
      <c r="H30" s="4">
        <v>40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14</v>
      </c>
      <c r="F31" s="4">
        <v>23</v>
      </c>
      <c r="G31" s="4">
        <v>28</v>
      </c>
      <c r="H31" s="4">
        <v>40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14</v>
      </c>
      <c r="F32" s="4">
        <v>23</v>
      </c>
      <c r="G32" s="4">
        <v>28</v>
      </c>
      <c r="H32" s="4">
        <v>40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14</v>
      </c>
      <c r="F33" s="4">
        <v>23</v>
      </c>
      <c r="G33" s="4">
        <v>28</v>
      </c>
      <c r="H33" s="4">
        <v>40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14</v>
      </c>
      <c r="F34" s="4">
        <v>23</v>
      </c>
      <c r="G34" s="4">
        <v>28</v>
      </c>
      <c r="H34" s="4">
        <v>40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14</v>
      </c>
      <c r="F35" s="4">
        <v>23</v>
      </c>
      <c r="G35" s="4">
        <v>28</v>
      </c>
      <c r="H35" s="4">
        <v>40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14</v>
      </c>
      <c r="F36" s="4">
        <v>23</v>
      </c>
      <c r="G36" s="4">
        <v>28</v>
      </c>
      <c r="H36" s="4">
        <v>40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14</v>
      </c>
      <c r="F37" s="4">
        <v>23</v>
      </c>
      <c r="G37" s="4">
        <v>28</v>
      </c>
      <c r="H37" s="4">
        <v>40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14</v>
      </c>
      <c r="F38" s="4">
        <v>23</v>
      </c>
      <c r="G38" s="4">
        <v>28</v>
      </c>
      <c r="H38" s="4">
        <v>40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14</v>
      </c>
      <c r="F39" s="4">
        <v>23</v>
      </c>
      <c r="G39" s="4">
        <v>28</v>
      </c>
      <c r="H39" s="4">
        <v>40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15</v>
      </c>
      <c r="F40" s="4">
        <v>24</v>
      </c>
      <c r="G40" s="4">
        <v>30</v>
      </c>
      <c r="H40" s="4">
        <v>42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16</v>
      </c>
      <c r="F41" s="4">
        <v>25</v>
      </c>
      <c r="G41" s="4">
        <v>32</v>
      </c>
      <c r="H41" s="4">
        <v>44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16</v>
      </c>
      <c r="F42" s="4">
        <v>25</v>
      </c>
      <c r="G42" s="4">
        <v>32</v>
      </c>
      <c r="H42" s="4">
        <v>44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17</v>
      </c>
      <c r="F43" s="4">
        <v>26</v>
      </c>
      <c r="G43" s="4">
        <v>34</v>
      </c>
      <c r="H43" s="4">
        <v>46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18</v>
      </c>
      <c r="F44" s="4">
        <v>27</v>
      </c>
      <c r="G44" s="4">
        <v>36</v>
      </c>
      <c r="H44" s="4">
        <v>48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19</v>
      </c>
      <c r="F45" s="4">
        <v>28</v>
      </c>
      <c r="G45" s="4">
        <v>38</v>
      </c>
      <c r="H45" s="4">
        <v>50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19</v>
      </c>
      <c r="F46" s="4">
        <v>28</v>
      </c>
      <c r="G46" s="4">
        <v>38</v>
      </c>
      <c r="H46" s="4">
        <v>50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20</v>
      </c>
      <c r="F47" s="4">
        <v>29</v>
      </c>
      <c r="G47" s="4">
        <v>40</v>
      </c>
      <c r="H47" s="4">
        <v>52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21</v>
      </c>
      <c r="F48" s="4">
        <v>30</v>
      </c>
      <c r="G48" s="4">
        <v>42</v>
      </c>
      <c r="H48" s="4">
        <v>54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22</v>
      </c>
      <c r="F49" s="4">
        <v>31</v>
      </c>
      <c r="G49" s="4">
        <v>44</v>
      </c>
      <c r="H49" s="4">
        <v>56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23</v>
      </c>
      <c r="F50" s="4">
        <v>32</v>
      </c>
      <c r="G50" s="4">
        <v>46</v>
      </c>
      <c r="H50" s="4">
        <v>58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24</v>
      </c>
      <c r="F51" s="4">
        <v>33</v>
      </c>
      <c r="G51" s="4">
        <v>48</v>
      </c>
      <c r="H51" s="4">
        <v>60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25</v>
      </c>
      <c r="F52" s="4">
        <v>34</v>
      </c>
      <c r="G52" s="4">
        <v>50</v>
      </c>
      <c r="H52" s="4">
        <v>62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26</v>
      </c>
      <c r="F53" s="4">
        <v>35</v>
      </c>
      <c r="G53" s="4">
        <v>52</v>
      </c>
      <c r="H53" s="4">
        <v>64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27</v>
      </c>
      <c r="F54" s="4">
        <v>36</v>
      </c>
      <c r="G54" s="4">
        <v>54</v>
      </c>
      <c r="H54" s="4">
        <v>66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28</v>
      </c>
      <c r="F55" s="4">
        <v>37</v>
      </c>
      <c r="G55" s="4">
        <v>56</v>
      </c>
      <c r="H55" s="4">
        <v>68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30</v>
      </c>
      <c r="F56" s="4">
        <v>39</v>
      </c>
      <c r="G56" s="4">
        <v>60</v>
      </c>
      <c r="H56" s="4">
        <v>72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31</v>
      </c>
      <c r="F57" s="4">
        <v>40</v>
      </c>
      <c r="G57" s="4">
        <v>62</v>
      </c>
      <c r="H57" s="4">
        <v>74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34</v>
      </c>
      <c r="F58" s="4">
        <v>43</v>
      </c>
      <c r="G58" s="4">
        <v>68</v>
      </c>
      <c r="H58" s="4">
        <v>80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36</v>
      </c>
      <c r="F59" s="4">
        <v>45</v>
      </c>
      <c r="G59" s="4">
        <v>72</v>
      </c>
      <c r="H59" s="4">
        <v>84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38</v>
      </c>
      <c r="F60" s="4">
        <v>47</v>
      </c>
      <c r="G60" s="4">
        <v>76</v>
      </c>
      <c r="H60" s="4">
        <v>88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40</v>
      </c>
      <c r="F61" s="4">
        <v>49</v>
      </c>
      <c r="G61" s="4">
        <v>80</v>
      </c>
      <c r="H61" s="4">
        <v>92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42</v>
      </c>
      <c r="F62" s="4">
        <v>51</v>
      </c>
      <c r="G62" s="4">
        <v>84</v>
      </c>
      <c r="H62" s="4">
        <v>96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44</v>
      </c>
      <c r="F63" s="4">
        <v>53</v>
      </c>
      <c r="G63" s="4">
        <v>88</v>
      </c>
      <c r="H63" s="4">
        <v>100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46</v>
      </c>
      <c r="F64" s="4">
        <v>55</v>
      </c>
      <c r="G64" s="4">
        <v>92</v>
      </c>
      <c r="H64" s="4">
        <v>104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48</v>
      </c>
      <c r="F65" s="4">
        <v>57</v>
      </c>
      <c r="G65" s="4">
        <v>96</v>
      </c>
      <c r="H65" s="4">
        <v>108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50</v>
      </c>
      <c r="F66" s="4">
        <v>59</v>
      </c>
      <c r="G66" s="4">
        <v>100</v>
      </c>
      <c r="H66" s="4">
        <v>112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51</v>
      </c>
      <c r="F67" s="4">
        <v>60</v>
      </c>
      <c r="G67" s="4">
        <v>102</v>
      </c>
      <c r="H67" s="4">
        <v>114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53</v>
      </c>
      <c r="F68" s="4">
        <v>62</v>
      </c>
      <c r="G68" s="4">
        <v>106</v>
      </c>
      <c r="H68" s="4">
        <v>118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55</v>
      </c>
      <c r="F69" s="4">
        <v>64</v>
      </c>
      <c r="G69" s="4">
        <v>110</v>
      </c>
      <c r="H69" s="4">
        <v>122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56</v>
      </c>
      <c r="F70" s="4">
        <v>65</v>
      </c>
      <c r="G70" s="4">
        <v>112</v>
      </c>
      <c r="H70" s="4">
        <v>124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57</v>
      </c>
      <c r="F71" s="4">
        <v>66</v>
      </c>
      <c r="G71" s="4">
        <v>114</v>
      </c>
      <c r="H71" s="4">
        <v>126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58</v>
      </c>
      <c r="F72" s="4">
        <v>67</v>
      </c>
      <c r="G72" s="4">
        <v>116</v>
      </c>
      <c r="H72" s="4">
        <v>128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58</v>
      </c>
      <c r="F73" s="4">
        <v>67</v>
      </c>
      <c r="G73" s="4">
        <v>116</v>
      </c>
      <c r="H73" s="4">
        <v>128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58</v>
      </c>
      <c r="F74" s="4">
        <v>67</v>
      </c>
      <c r="G74" s="4">
        <v>116</v>
      </c>
      <c r="H74" s="4">
        <v>128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58</v>
      </c>
      <c r="F75" s="4">
        <v>67</v>
      </c>
      <c r="G75" s="4">
        <v>116</v>
      </c>
      <c r="H75" s="4">
        <v>128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58</v>
      </c>
      <c r="F76" s="4">
        <v>67</v>
      </c>
      <c r="G76" s="4">
        <v>116</v>
      </c>
      <c r="H76" s="4">
        <v>128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58</v>
      </c>
      <c r="F77" s="4">
        <v>67</v>
      </c>
      <c r="G77" s="4">
        <v>116</v>
      </c>
      <c r="H77" s="4">
        <v>128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58</v>
      </c>
      <c r="F78" s="4">
        <v>67</v>
      </c>
      <c r="G78" s="4">
        <v>116</v>
      </c>
      <c r="H78" s="4">
        <v>128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58</v>
      </c>
      <c r="F79" s="4">
        <v>67</v>
      </c>
      <c r="G79" s="4">
        <v>116</v>
      </c>
      <c r="H79" s="4">
        <v>128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58</v>
      </c>
      <c r="F80" s="4">
        <v>67</v>
      </c>
      <c r="G80" s="4">
        <v>116</v>
      </c>
      <c r="H80" s="4">
        <v>128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58</v>
      </c>
      <c r="F81" s="4">
        <v>67</v>
      </c>
      <c r="G81" s="4">
        <v>116</v>
      </c>
      <c r="H81" s="4">
        <v>128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58</v>
      </c>
      <c r="F82" s="4">
        <v>67</v>
      </c>
      <c r="G82" s="4">
        <v>116</v>
      </c>
      <c r="H82" s="4">
        <v>128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58</v>
      </c>
      <c r="F83" s="4">
        <v>67</v>
      </c>
      <c r="G83" s="4">
        <v>116</v>
      </c>
      <c r="H83" s="4">
        <v>128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58</v>
      </c>
      <c r="F84" s="4">
        <v>67</v>
      </c>
      <c r="G84" s="4">
        <v>116</v>
      </c>
      <c r="H84" s="4">
        <v>128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58</v>
      </c>
      <c r="F85" s="4">
        <v>67</v>
      </c>
      <c r="G85" s="4">
        <v>116</v>
      </c>
      <c r="H85" s="4">
        <v>128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58</v>
      </c>
      <c r="F86" s="4">
        <v>67</v>
      </c>
      <c r="G86" s="4">
        <v>116</v>
      </c>
      <c r="H86" s="4">
        <v>128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58</v>
      </c>
      <c r="F87" s="4">
        <v>67</v>
      </c>
      <c r="G87" s="4">
        <v>116</v>
      </c>
      <c r="H87" s="4">
        <v>128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C764-29D0-4E5D-A841-6F0841761ECB}">
  <sheetPr codeName="Sheet18">
    <tabColor theme="9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24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4.33</v>
      </c>
      <c r="F16" s="4">
        <v>6.84</v>
      </c>
      <c r="G16" s="4">
        <v>8.66</v>
      </c>
      <c r="H16" s="4">
        <v>12</v>
      </c>
      <c r="I16" s="4"/>
    </row>
    <row r="17" spans="3:9">
      <c r="C17" s="1">
        <v>19</v>
      </c>
      <c r="D17" s="1"/>
      <c r="E17" s="4">
        <v>4.33</v>
      </c>
      <c r="F17" s="4">
        <v>6.84</v>
      </c>
      <c r="G17" s="4">
        <v>8.66</v>
      </c>
      <c r="H17" s="4">
        <v>12</v>
      </c>
      <c r="I17" s="4"/>
    </row>
    <row r="18" spans="3:9">
      <c r="C18" s="1">
        <v>20</v>
      </c>
      <c r="D18" s="1"/>
      <c r="E18" s="4">
        <v>4.33</v>
      </c>
      <c r="F18" s="4">
        <v>6.84</v>
      </c>
      <c r="G18" s="4">
        <v>8.66</v>
      </c>
      <c r="H18" s="4">
        <v>12</v>
      </c>
      <c r="I18" s="4"/>
    </row>
    <row r="19" spans="3:9">
      <c r="C19" s="1">
        <v>21</v>
      </c>
      <c r="D19" s="1"/>
      <c r="E19" s="4">
        <v>4.33</v>
      </c>
      <c r="F19" s="4">
        <v>6.84</v>
      </c>
      <c r="G19" s="4">
        <v>8.66</v>
      </c>
      <c r="H19" s="4">
        <v>12</v>
      </c>
      <c r="I19" s="4"/>
    </row>
    <row r="20" spans="3:9">
      <c r="C20" s="1">
        <v>22</v>
      </c>
      <c r="D20" s="1"/>
      <c r="E20" s="4">
        <v>4.33</v>
      </c>
      <c r="F20" s="4">
        <v>6.84</v>
      </c>
      <c r="G20" s="4">
        <v>8.66</v>
      </c>
      <c r="H20" s="4">
        <v>12</v>
      </c>
      <c r="I20" s="4"/>
    </row>
    <row r="21" spans="3:9">
      <c r="C21" s="1">
        <v>23</v>
      </c>
      <c r="D21" s="1"/>
      <c r="E21" s="4">
        <v>4.33</v>
      </c>
      <c r="F21" s="4">
        <v>6.84</v>
      </c>
      <c r="G21" s="4">
        <v>8.66</v>
      </c>
      <c r="H21" s="4">
        <v>12</v>
      </c>
      <c r="I21" s="4"/>
    </row>
    <row r="22" spans="3:9">
      <c r="C22" s="1">
        <v>24</v>
      </c>
      <c r="D22" s="1"/>
      <c r="E22" s="4">
        <v>4.33</v>
      </c>
      <c r="F22" s="4">
        <v>6.84</v>
      </c>
      <c r="G22" s="4">
        <v>8.66</v>
      </c>
      <c r="H22" s="4">
        <v>12</v>
      </c>
      <c r="I22" s="4"/>
    </row>
    <row r="23" spans="3:9">
      <c r="C23" s="1">
        <v>25</v>
      </c>
      <c r="D23" s="1"/>
      <c r="E23" s="4">
        <v>4.33</v>
      </c>
      <c r="F23" s="4">
        <v>6.84</v>
      </c>
      <c r="G23" s="4">
        <v>8.66</v>
      </c>
      <c r="H23" s="4">
        <v>12</v>
      </c>
      <c r="I23" s="4"/>
    </row>
    <row r="24" spans="3:9">
      <c r="C24" s="1">
        <v>26</v>
      </c>
      <c r="D24" s="1"/>
      <c r="E24" s="4">
        <v>4.33</v>
      </c>
      <c r="F24" s="4">
        <v>6.84</v>
      </c>
      <c r="G24" s="4">
        <v>8.66</v>
      </c>
      <c r="H24" s="4">
        <v>12</v>
      </c>
      <c r="I24" s="4"/>
    </row>
    <row r="25" spans="3:9">
      <c r="C25" s="1">
        <v>27</v>
      </c>
      <c r="D25" s="1"/>
      <c r="E25" s="4">
        <v>4.33</v>
      </c>
      <c r="F25" s="4">
        <v>6.84</v>
      </c>
      <c r="G25" s="4">
        <v>8.66</v>
      </c>
      <c r="H25" s="4">
        <v>12</v>
      </c>
      <c r="I25" s="4"/>
    </row>
    <row r="26" spans="3:9">
      <c r="C26" s="1">
        <v>28</v>
      </c>
      <c r="D26" s="1"/>
      <c r="E26" s="4">
        <v>4.33</v>
      </c>
      <c r="F26" s="4">
        <v>6.84</v>
      </c>
      <c r="G26" s="4">
        <v>8.66</v>
      </c>
      <c r="H26" s="4">
        <v>12</v>
      </c>
      <c r="I26" s="4"/>
    </row>
    <row r="27" spans="3:9">
      <c r="C27" s="1">
        <v>29</v>
      </c>
      <c r="D27" s="1"/>
      <c r="E27" s="4">
        <v>4.33</v>
      </c>
      <c r="F27" s="4">
        <v>6.84</v>
      </c>
      <c r="G27" s="4">
        <v>8.66</v>
      </c>
      <c r="H27" s="4">
        <v>12</v>
      </c>
      <c r="I27" s="4"/>
    </row>
    <row r="28" spans="3:9">
      <c r="C28" s="1">
        <v>30</v>
      </c>
      <c r="D28" s="1"/>
      <c r="E28" s="4">
        <v>4.33</v>
      </c>
      <c r="F28" s="4">
        <v>6.84</v>
      </c>
      <c r="G28" s="4">
        <v>8.66</v>
      </c>
      <c r="H28" s="4">
        <v>12</v>
      </c>
      <c r="I28" s="4"/>
    </row>
    <row r="29" spans="3:9">
      <c r="C29" s="1">
        <v>31</v>
      </c>
      <c r="D29" s="1"/>
      <c r="E29" s="4">
        <v>4.33</v>
      </c>
      <c r="F29" s="4">
        <v>6.84</v>
      </c>
      <c r="G29" s="4">
        <v>8.66</v>
      </c>
      <c r="H29" s="4">
        <v>12</v>
      </c>
      <c r="I29" s="4"/>
    </row>
    <row r="30" spans="3:9">
      <c r="C30" s="1">
        <v>32</v>
      </c>
      <c r="D30" s="1"/>
      <c r="E30" s="4">
        <v>4.33</v>
      </c>
      <c r="F30" s="4">
        <v>6.84</v>
      </c>
      <c r="G30" s="4">
        <v>8.66</v>
      </c>
      <c r="H30" s="4">
        <v>12</v>
      </c>
      <c r="I30" s="4"/>
    </row>
    <row r="31" spans="3:9">
      <c r="C31" s="1">
        <v>33</v>
      </c>
      <c r="D31" s="1"/>
      <c r="E31" s="4">
        <v>4.33</v>
      </c>
      <c r="F31" s="4">
        <v>6.84</v>
      </c>
      <c r="G31" s="4">
        <v>8.66</v>
      </c>
      <c r="H31" s="4">
        <v>12</v>
      </c>
      <c r="I31" s="4"/>
    </row>
    <row r="32" spans="3:9">
      <c r="C32" s="1">
        <v>34</v>
      </c>
      <c r="D32" s="1"/>
      <c r="E32" s="4">
        <v>4.33</v>
      </c>
      <c r="F32" s="4">
        <v>6.84</v>
      </c>
      <c r="G32" s="4">
        <v>8.66</v>
      </c>
      <c r="H32" s="4">
        <v>12</v>
      </c>
      <c r="I32" s="4"/>
    </row>
    <row r="33" spans="3:9">
      <c r="C33" s="1">
        <v>35</v>
      </c>
      <c r="D33" s="1"/>
      <c r="E33" s="4">
        <v>4.33</v>
      </c>
      <c r="F33" s="4">
        <v>6.84</v>
      </c>
      <c r="G33" s="4">
        <v>8.66</v>
      </c>
      <c r="H33" s="4">
        <v>12</v>
      </c>
      <c r="I33" s="4"/>
    </row>
    <row r="34" spans="3:9">
      <c r="C34" s="1">
        <v>36</v>
      </c>
      <c r="D34" s="1"/>
      <c r="E34" s="4">
        <v>4.33</v>
      </c>
      <c r="F34" s="4">
        <v>6.84</v>
      </c>
      <c r="G34" s="4">
        <v>8.66</v>
      </c>
      <c r="H34" s="4">
        <v>12</v>
      </c>
      <c r="I34" s="4"/>
    </row>
    <row r="35" spans="3:9">
      <c r="C35" s="1">
        <v>37</v>
      </c>
      <c r="D35" s="1"/>
      <c r="E35" s="4">
        <v>4.33</v>
      </c>
      <c r="F35" s="4">
        <v>6.84</v>
      </c>
      <c r="G35" s="4">
        <v>8.66</v>
      </c>
      <c r="H35" s="4">
        <v>12</v>
      </c>
      <c r="I35" s="4"/>
    </row>
    <row r="36" spans="3:9">
      <c r="C36" s="1">
        <v>38</v>
      </c>
      <c r="D36" s="1"/>
      <c r="E36" s="4">
        <v>4.33</v>
      </c>
      <c r="F36" s="4">
        <v>6.84</v>
      </c>
      <c r="G36" s="4">
        <v>8.66</v>
      </c>
      <c r="H36" s="4">
        <v>12</v>
      </c>
      <c r="I36" s="4"/>
    </row>
    <row r="37" spans="3:9">
      <c r="C37" s="1">
        <v>39</v>
      </c>
      <c r="D37" s="1"/>
      <c r="E37" s="4">
        <v>4.33</v>
      </c>
      <c r="F37" s="4">
        <v>6.84</v>
      </c>
      <c r="G37" s="4">
        <v>8.66</v>
      </c>
      <c r="H37" s="4">
        <v>12</v>
      </c>
      <c r="I37" s="4"/>
    </row>
    <row r="38" spans="3:9">
      <c r="C38" s="1">
        <v>40</v>
      </c>
      <c r="D38" s="1"/>
      <c r="E38" s="4">
        <v>4.33</v>
      </c>
      <c r="F38" s="4">
        <v>6.84</v>
      </c>
      <c r="G38" s="4">
        <v>8.66</v>
      </c>
      <c r="H38" s="4">
        <v>12</v>
      </c>
      <c r="I38" s="4"/>
    </row>
    <row r="39" spans="3:9">
      <c r="C39" s="1">
        <v>41</v>
      </c>
      <c r="D39" s="1"/>
      <c r="E39" s="4">
        <v>4.67</v>
      </c>
      <c r="F39" s="4">
        <v>7.18</v>
      </c>
      <c r="G39" s="4">
        <v>9.34</v>
      </c>
      <c r="H39" s="4">
        <v>12.68</v>
      </c>
      <c r="I39" s="4"/>
    </row>
    <row r="40" spans="3:9">
      <c r="C40" s="1">
        <v>42</v>
      </c>
      <c r="D40" s="1"/>
      <c r="E40" s="4">
        <v>4.67</v>
      </c>
      <c r="F40" s="4">
        <v>7.18</v>
      </c>
      <c r="G40" s="4">
        <v>9.34</v>
      </c>
      <c r="H40" s="4">
        <v>12.68</v>
      </c>
      <c r="I40" s="4"/>
    </row>
    <row r="41" spans="3:9">
      <c r="C41" s="1">
        <v>43</v>
      </c>
      <c r="D41" s="1"/>
      <c r="E41" s="4">
        <v>5</v>
      </c>
      <c r="F41" s="4">
        <v>7.51</v>
      </c>
      <c r="G41" s="4">
        <v>10</v>
      </c>
      <c r="H41" s="4">
        <v>13.34</v>
      </c>
      <c r="I41" s="4"/>
    </row>
    <row r="42" spans="3:9">
      <c r="C42" s="1">
        <v>44</v>
      </c>
      <c r="D42" s="1"/>
      <c r="E42" s="4">
        <v>5</v>
      </c>
      <c r="F42" s="4">
        <v>7.51</v>
      </c>
      <c r="G42" s="4">
        <v>10</v>
      </c>
      <c r="H42" s="4">
        <v>13.34</v>
      </c>
      <c r="I42" s="4"/>
    </row>
    <row r="43" spans="3:9">
      <c r="C43" s="1">
        <v>45</v>
      </c>
      <c r="D43" s="1"/>
      <c r="E43" s="4">
        <v>5.33</v>
      </c>
      <c r="F43" s="4">
        <v>7.84</v>
      </c>
      <c r="G43" s="4">
        <v>10.66</v>
      </c>
      <c r="H43" s="4">
        <v>14</v>
      </c>
      <c r="I43" s="4"/>
    </row>
    <row r="44" spans="3:9">
      <c r="C44" s="1">
        <v>46</v>
      </c>
      <c r="D44" s="1"/>
      <c r="E44" s="4">
        <v>5.33</v>
      </c>
      <c r="F44" s="4">
        <v>7.84</v>
      </c>
      <c r="G44" s="4">
        <v>10.66</v>
      </c>
      <c r="H44" s="4">
        <v>14</v>
      </c>
      <c r="I44" s="4"/>
    </row>
    <row r="45" spans="3:9">
      <c r="C45" s="1">
        <v>47</v>
      </c>
      <c r="D45" s="1"/>
      <c r="E45" s="4">
        <v>5.67</v>
      </c>
      <c r="F45" s="4">
        <v>8.18</v>
      </c>
      <c r="G45" s="4">
        <v>11.34</v>
      </c>
      <c r="H45" s="4">
        <v>14.68</v>
      </c>
      <c r="I45" s="4"/>
    </row>
    <row r="46" spans="3:9">
      <c r="C46" s="1">
        <v>48</v>
      </c>
      <c r="D46" s="1"/>
      <c r="E46" s="4">
        <v>5.67</v>
      </c>
      <c r="F46" s="4">
        <v>8.18</v>
      </c>
      <c r="G46" s="4">
        <v>11.34</v>
      </c>
      <c r="H46" s="4">
        <v>14.68</v>
      </c>
      <c r="I46" s="4"/>
    </row>
    <row r="47" spans="3:9">
      <c r="C47" s="1">
        <v>49</v>
      </c>
      <c r="D47" s="1"/>
      <c r="E47" s="4">
        <v>6</v>
      </c>
      <c r="F47" s="4">
        <v>8.51</v>
      </c>
      <c r="G47" s="4">
        <v>12</v>
      </c>
      <c r="H47" s="4">
        <v>15.34</v>
      </c>
      <c r="I47" s="4"/>
    </row>
    <row r="48" spans="3:9">
      <c r="C48" s="1">
        <v>50</v>
      </c>
      <c r="D48" s="1"/>
      <c r="E48" s="4">
        <v>6</v>
      </c>
      <c r="F48" s="4">
        <v>8.51</v>
      </c>
      <c r="G48" s="4">
        <v>12</v>
      </c>
      <c r="H48" s="4">
        <v>15.34</v>
      </c>
      <c r="I48" s="4"/>
    </row>
    <row r="49" spans="3:9">
      <c r="C49" s="1">
        <v>51</v>
      </c>
      <c r="D49" s="1"/>
      <c r="E49" s="4">
        <v>6.33</v>
      </c>
      <c r="F49" s="4">
        <v>8.84</v>
      </c>
      <c r="G49" s="4">
        <v>12.66</v>
      </c>
      <c r="H49" s="4">
        <v>16</v>
      </c>
      <c r="I49" s="4"/>
    </row>
    <row r="50" spans="3:9">
      <c r="C50" s="1">
        <v>52</v>
      </c>
      <c r="D50" s="1"/>
      <c r="E50" s="4">
        <v>6.33</v>
      </c>
      <c r="F50" s="4">
        <v>8.84</v>
      </c>
      <c r="G50" s="4">
        <v>12.66</v>
      </c>
      <c r="H50" s="4">
        <v>16</v>
      </c>
      <c r="I50" s="4"/>
    </row>
    <row r="51" spans="3:9">
      <c r="C51" s="1">
        <v>53</v>
      </c>
      <c r="D51" s="1"/>
      <c r="E51" s="4">
        <v>6.67</v>
      </c>
      <c r="F51" s="4">
        <v>9.18</v>
      </c>
      <c r="G51" s="4">
        <v>13.34</v>
      </c>
      <c r="H51" s="4">
        <v>16.68</v>
      </c>
      <c r="I51" s="4"/>
    </row>
    <row r="52" spans="3:9">
      <c r="C52" s="1">
        <v>54</v>
      </c>
      <c r="D52" s="1"/>
      <c r="E52" s="4">
        <v>7</v>
      </c>
      <c r="F52" s="4">
        <v>9.51</v>
      </c>
      <c r="G52" s="4">
        <v>14</v>
      </c>
      <c r="H52" s="4">
        <v>17.34</v>
      </c>
      <c r="I52" s="4"/>
    </row>
    <row r="53" spans="3:9">
      <c r="C53" s="1">
        <v>55</v>
      </c>
      <c r="D53" s="1"/>
      <c r="E53" s="4">
        <v>7</v>
      </c>
      <c r="F53" s="4">
        <v>9.51</v>
      </c>
      <c r="G53" s="4">
        <v>14</v>
      </c>
      <c r="H53" s="4">
        <v>17.34</v>
      </c>
      <c r="I53" s="4"/>
    </row>
    <row r="54" spans="3:9">
      <c r="C54" s="1">
        <v>56</v>
      </c>
      <c r="D54" s="1"/>
      <c r="E54" s="4">
        <v>7.33</v>
      </c>
      <c r="F54" s="4">
        <v>9.84</v>
      </c>
      <c r="G54" s="4">
        <v>14.66</v>
      </c>
      <c r="H54" s="4">
        <v>18</v>
      </c>
      <c r="I54" s="4"/>
    </row>
    <row r="55" spans="3:9">
      <c r="C55" s="1">
        <v>57</v>
      </c>
      <c r="D55" s="1"/>
      <c r="E55" s="4">
        <v>7.67</v>
      </c>
      <c r="F55" s="4">
        <v>10.18</v>
      </c>
      <c r="G55" s="4">
        <v>15.34</v>
      </c>
      <c r="H55" s="4">
        <v>18.68</v>
      </c>
      <c r="I55" s="4"/>
    </row>
    <row r="56" spans="3:9">
      <c r="C56" s="1">
        <v>58</v>
      </c>
      <c r="D56" s="1"/>
      <c r="E56" s="4">
        <v>7.67</v>
      </c>
      <c r="F56" s="4">
        <v>10.18</v>
      </c>
      <c r="G56" s="4">
        <v>15.34</v>
      </c>
      <c r="H56" s="4">
        <v>18.68</v>
      </c>
      <c r="I56" s="4"/>
    </row>
    <row r="57" spans="3:9">
      <c r="C57" s="1">
        <v>59</v>
      </c>
      <c r="D57" s="1"/>
      <c r="E57" s="4">
        <v>8</v>
      </c>
      <c r="F57" s="4">
        <v>10.51</v>
      </c>
      <c r="G57" s="4">
        <v>16</v>
      </c>
      <c r="H57" s="4">
        <v>19.34</v>
      </c>
      <c r="I57" s="4"/>
    </row>
    <row r="58" spans="3:9">
      <c r="C58" s="1">
        <v>60</v>
      </c>
      <c r="D58" s="1"/>
      <c r="E58" s="4">
        <v>9</v>
      </c>
      <c r="F58" s="4">
        <v>11.51</v>
      </c>
      <c r="G58" s="4">
        <v>18</v>
      </c>
      <c r="H58" s="4">
        <v>21.34</v>
      </c>
      <c r="I58" s="4"/>
    </row>
    <row r="59" spans="3:9">
      <c r="C59" s="1">
        <v>61</v>
      </c>
      <c r="D59" s="1"/>
      <c r="E59" s="4">
        <v>9</v>
      </c>
      <c r="F59" s="4">
        <v>11.51</v>
      </c>
      <c r="G59" s="4">
        <v>18</v>
      </c>
      <c r="H59" s="4">
        <v>21.34</v>
      </c>
      <c r="I59" s="4"/>
    </row>
    <row r="60" spans="3:9">
      <c r="C60" s="1">
        <v>62</v>
      </c>
      <c r="D60" s="1"/>
      <c r="E60" s="4">
        <v>9.33</v>
      </c>
      <c r="F60" s="4">
        <v>11.84</v>
      </c>
      <c r="G60" s="4">
        <v>18.66</v>
      </c>
      <c r="H60" s="4">
        <v>22</v>
      </c>
      <c r="I60" s="4"/>
    </row>
    <row r="61" spans="3:9">
      <c r="C61" s="1">
        <v>63</v>
      </c>
      <c r="D61" s="1"/>
      <c r="E61" s="4">
        <v>9.67</v>
      </c>
      <c r="F61" s="4">
        <v>12.18</v>
      </c>
      <c r="G61" s="4">
        <v>19.34</v>
      </c>
      <c r="H61" s="4">
        <v>22.68</v>
      </c>
      <c r="I61" s="4"/>
    </row>
    <row r="62" spans="3:9">
      <c r="C62" s="1">
        <v>64</v>
      </c>
      <c r="D62" s="1"/>
      <c r="E62" s="4">
        <v>10</v>
      </c>
      <c r="F62" s="4">
        <v>12.51</v>
      </c>
      <c r="G62" s="4">
        <v>20</v>
      </c>
      <c r="H62" s="4">
        <v>23.34</v>
      </c>
      <c r="I62" s="4"/>
    </row>
    <row r="63" spans="3:9">
      <c r="C63" s="1">
        <v>65</v>
      </c>
      <c r="D63" s="1"/>
      <c r="E63" s="4">
        <v>10.33</v>
      </c>
      <c r="F63" s="4">
        <v>12.84</v>
      </c>
      <c r="G63" s="4">
        <v>20.66</v>
      </c>
      <c r="H63" s="4">
        <v>24</v>
      </c>
      <c r="I63" s="4"/>
    </row>
    <row r="64" spans="3:9">
      <c r="C64" s="1">
        <v>66</v>
      </c>
      <c r="D64" s="1"/>
      <c r="E64" s="4">
        <v>10.33</v>
      </c>
      <c r="F64" s="4">
        <v>12.84</v>
      </c>
      <c r="G64" s="4">
        <v>20.66</v>
      </c>
      <c r="H64" s="4">
        <v>24</v>
      </c>
      <c r="I64" s="4"/>
    </row>
    <row r="65" spans="3:9">
      <c r="C65" s="1">
        <v>67</v>
      </c>
      <c r="D65" s="1"/>
      <c r="E65" s="4">
        <v>10.67</v>
      </c>
      <c r="F65" s="4">
        <v>13.18</v>
      </c>
      <c r="G65" s="4">
        <v>21.34</v>
      </c>
      <c r="H65" s="4">
        <v>24.68</v>
      </c>
      <c r="I65" s="4"/>
    </row>
    <row r="66" spans="3:9">
      <c r="C66" s="1">
        <v>68</v>
      </c>
      <c r="D66" s="1"/>
      <c r="E66" s="4">
        <v>11</v>
      </c>
      <c r="F66" s="4">
        <v>13.51</v>
      </c>
      <c r="G66" s="4">
        <v>22</v>
      </c>
      <c r="H66" s="4">
        <v>25.34</v>
      </c>
      <c r="I66" s="4"/>
    </row>
    <row r="67" spans="3:9">
      <c r="C67" s="1">
        <v>69</v>
      </c>
      <c r="D67" s="1"/>
      <c r="E67" s="4">
        <v>11.33</v>
      </c>
      <c r="F67" s="4">
        <v>13.84</v>
      </c>
      <c r="G67" s="4">
        <v>22.66</v>
      </c>
      <c r="H67" s="4">
        <v>26</v>
      </c>
      <c r="I67" s="4"/>
    </row>
    <row r="68" spans="3:9">
      <c r="C68" s="1">
        <v>70</v>
      </c>
      <c r="D68" s="1"/>
      <c r="E68" s="4">
        <v>11.33</v>
      </c>
      <c r="F68" s="4">
        <v>13.84</v>
      </c>
      <c r="G68" s="4">
        <v>22.66</v>
      </c>
      <c r="H68" s="4">
        <v>26</v>
      </c>
      <c r="I68" s="4"/>
    </row>
    <row r="69" spans="3:9">
      <c r="C69" s="1">
        <v>71</v>
      </c>
      <c r="D69" s="1"/>
      <c r="E69" s="4">
        <v>11.67</v>
      </c>
      <c r="F69" s="4">
        <v>14.18</v>
      </c>
      <c r="G69" s="4">
        <v>23.34</v>
      </c>
      <c r="H69" s="4">
        <v>26.68</v>
      </c>
      <c r="I69" s="4"/>
    </row>
    <row r="70" spans="3:9">
      <c r="C70" s="1">
        <v>72</v>
      </c>
      <c r="D70" s="1"/>
      <c r="E70" s="4">
        <v>11.67</v>
      </c>
      <c r="F70" s="4">
        <v>14.18</v>
      </c>
      <c r="G70" s="4">
        <v>23.34</v>
      </c>
      <c r="H70" s="4">
        <v>26.68</v>
      </c>
      <c r="I70" s="4"/>
    </row>
    <row r="71" spans="3:9">
      <c r="C71" s="1">
        <v>73</v>
      </c>
      <c r="D71" s="1"/>
      <c r="E71" s="4">
        <v>12</v>
      </c>
      <c r="F71" s="4">
        <v>14.51</v>
      </c>
      <c r="G71" s="4">
        <v>24</v>
      </c>
      <c r="H71" s="4">
        <v>27.34</v>
      </c>
      <c r="I71" s="4"/>
    </row>
    <row r="72" spans="3:9">
      <c r="C72" s="1">
        <v>74</v>
      </c>
      <c r="D72" s="1"/>
      <c r="E72" s="4">
        <v>12</v>
      </c>
      <c r="F72" s="4">
        <v>14.51</v>
      </c>
      <c r="G72" s="4">
        <v>24</v>
      </c>
      <c r="H72" s="4">
        <v>27.34</v>
      </c>
      <c r="I72" s="4"/>
    </row>
    <row r="73" spans="3:9">
      <c r="C73" s="1">
        <v>75</v>
      </c>
      <c r="D73" s="1"/>
      <c r="E73" s="4">
        <v>12</v>
      </c>
      <c r="F73" s="4">
        <v>14.51</v>
      </c>
      <c r="G73" s="4">
        <v>24</v>
      </c>
      <c r="H73" s="4">
        <v>27.34</v>
      </c>
      <c r="I73" s="4"/>
    </row>
    <row r="74" spans="3:9">
      <c r="C74" s="1">
        <v>76</v>
      </c>
      <c r="D74" s="1"/>
      <c r="E74" s="4">
        <v>12</v>
      </c>
      <c r="F74" s="4">
        <v>14.51</v>
      </c>
      <c r="G74" s="4">
        <v>24</v>
      </c>
      <c r="H74" s="4">
        <v>27.34</v>
      </c>
      <c r="I74" s="4"/>
    </row>
    <row r="75" spans="3:9">
      <c r="C75" s="1">
        <v>77</v>
      </c>
      <c r="D75" s="1"/>
      <c r="E75" s="4">
        <v>12</v>
      </c>
      <c r="F75" s="4">
        <v>14.51</v>
      </c>
      <c r="G75" s="4">
        <v>24</v>
      </c>
      <c r="H75" s="4">
        <v>27.34</v>
      </c>
      <c r="I75" s="4"/>
    </row>
    <row r="76" spans="3:9">
      <c r="C76" s="1">
        <v>78</v>
      </c>
      <c r="D76" s="1"/>
      <c r="E76" s="4">
        <v>12</v>
      </c>
      <c r="F76" s="4">
        <v>14.51</v>
      </c>
      <c r="G76" s="4">
        <v>24</v>
      </c>
      <c r="H76" s="4">
        <v>27.34</v>
      </c>
      <c r="I76" s="4"/>
    </row>
    <row r="77" spans="3:9">
      <c r="C77" s="1">
        <v>79</v>
      </c>
      <c r="D77" s="1"/>
      <c r="E77" s="4">
        <v>12</v>
      </c>
      <c r="F77" s="4">
        <v>14.51</v>
      </c>
      <c r="G77" s="4">
        <v>24</v>
      </c>
      <c r="H77" s="4">
        <v>27.34</v>
      </c>
      <c r="I77" s="4"/>
    </row>
    <row r="78" spans="3:9">
      <c r="C78" s="1">
        <v>80</v>
      </c>
      <c r="D78" s="1"/>
      <c r="E78" s="4">
        <v>12</v>
      </c>
      <c r="F78" s="4">
        <v>14.51</v>
      </c>
      <c r="G78" s="4">
        <v>24</v>
      </c>
      <c r="H78" s="4">
        <v>27.34</v>
      </c>
      <c r="I78" s="4"/>
    </row>
    <row r="79" spans="3:9">
      <c r="C79" s="1">
        <v>81</v>
      </c>
      <c r="D79" s="1"/>
      <c r="E79" s="4">
        <v>12</v>
      </c>
      <c r="F79" s="4">
        <v>14.51</v>
      </c>
      <c r="G79" s="4">
        <v>24</v>
      </c>
      <c r="H79" s="4">
        <v>27.34</v>
      </c>
      <c r="I79" s="4"/>
    </row>
    <row r="80" spans="3:9">
      <c r="C80" s="1">
        <v>82</v>
      </c>
      <c r="D80" s="1"/>
      <c r="E80" s="4">
        <v>12</v>
      </c>
      <c r="F80" s="4">
        <v>14.51</v>
      </c>
      <c r="G80" s="4">
        <v>24</v>
      </c>
      <c r="H80" s="4">
        <v>27.34</v>
      </c>
      <c r="I80" s="4"/>
    </row>
    <row r="81" spans="3:9">
      <c r="C81" s="1">
        <v>83</v>
      </c>
      <c r="D81" s="1"/>
      <c r="E81" s="4">
        <v>12</v>
      </c>
      <c r="F81" s="4">
        <v>14.51</v>
      </c>
      <c r="G81" s="4">
        <v>24</v>
      </c>
      <c r="H81" s="4">
        <v>27.34</v>
      </c>
      <c r="I81" s="4"/>
    </row>
    <row r="82" spans="3:9">
      <c r="C82" s="1">
        <v>84</v>
      </c>
      <c r="D82" s="1"/>
      <c r="E82" s="4">
        <v>12</v>
      </c>
      <c r="F82" s="4">
        <v>14.51</v>
      </c>
      <c r="G82" s="4">
        <v>24</v>
      </c>
      <c r="H82" s="4">
        <v>27.34</v>
      </c>
      <c r="I82" s="4"/>
    </row>
    <row r="83" spans="3:9">
      <c r="C83" s="1">
        <v>85</v>
      </c>
      <c r="D83" s="1"/>
      <c r="E83" s="4">
        <v>12</v>
      </c>
      <c r="F83" s="4">
        <v>14.51</v>
      </c>
      <c r="G83" s="4">
        <v>24</v>
      </c>
      <c r="H83" s="4">
        <v>27.34</v>
      </c>
      <c r="I83" s="4"/>
    </row>
    <row r="84" spans="3:9">
      <c r="C84" s="1">
        <v>86</v>
      </c>
      <c r="D84" s="1"/>
      <c r="E84" s="4">
        <v>12</v>
      </c>
      <c r="F84" s="4">
        <v>14.51</v>
      </c>
      <c r="G84" s="4">
        <v>24</v>
      </c>
      <c r="H84" s="4">
        <v>27.34</v>
      </c>
      <c r="I84" s="4"/>
    </row>
    <row r="85" spans="3:9">
      <c r="C85" s="1">
        <v>87</v>
      </c>
      <c r="D85" s="1"/>
      <c r="E85" s="4">
        <v>12</v>
      </c>
      <c r="F85" s="4">
        <v>14.51</v>
      </c>
      <c r="G85" s="4">
        <v>24</v>
      </c>
      <c r="H85" s="4">
        <v>27.34</v>
      </c>
      <c r="I85" s="4"/>
    </row>
    <row r="86" spans="3:9">
      <c r="C86" s="1">
        <v>88</v>
      </c>
      <c r="D86" s="1"/>
      <c r="E86" s="4">
        <v>12</v>
      </c>
      <c r="F86" s="4">
        <v>14.51</v>
      </c>
      <c r="G86" s="4">
        <v>24</v>
      </c>
      <c r="H86" s="4">
        <v>27.34</v>
      </c>
      <c r="I86" s="4"/>
    </row>
    <row r="87" spans="3:9">
      <c r="C87" s="1">
        <v>89</v>
      </c>
      <c r="D87" s="1"/>
      <c r="E87" s="4">
        <v>12</v>
      </c>
      <c r="F87" s="4">
        <v>14.51</v>
      </c>
      <c r="G87" s="4">
        <v>24</v>
      </c>
      <c r="H87" s="4">
        <v>27.34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A3DE-B478-4993-BD11-FDEF96AF2D51}">
  <sheetPr codeName="Sheet19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89</v>
      </c>
      <c r="F16" s="4">
        <v>140</v>
      </c>
      <c r="G16" s="4">
        <v>178</v>
      </c>
      <c r="H16" s="4">
        <v>246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89</v>
      </c>
      <c r="F17" s="4">
        <v>140</v>
      </c>
      <c r="G17" s="4">
        <v>178</v>
      </c>
      <c r="H17" s="4">
        <v>246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89</v>
      </c>
      <c r="F18" s="4">
        <v>140</v>
      </c>
      <c r="G18" s="4">
        <v>178</v>
      </c>
      <c r="H18" s="4">
        <v>246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89</v>
      </c>
      <c r="F19" s="4">
        <v>140</v>
      </c>
      <c r="G19" s="4">
        <v>178</v>
      </c>
      <c r="H19" s="4">
        <v>246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89</v>
      </c>
      <c r="F20" s="4">
        <v>140</v>
      </c>
      <c r="G20" s="4">
        <v>178</v>
      </c>
      <c r="H20" s="4">
        <v>246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89</v>
      </c>
      <c r="F21" s="4">
        <v>140</v>
      </c>
      <c r="G21" s="4">
        <v>178</v>
      </c>
      <c r="H21" s="4">
        <v>246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89</v>
      </c>
      <c r="F22" s="4">
        <v>140</v>
      </c>
      <c r="G22" s="4">
        <v>178</v>
      </c>
      <c r="H22" s="4">
        <v>246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89</v>
      </c>
      <c r="F23" s="4">
        <v>140</v>
      </c>
      <c r="G23" s="4">
        <v>178</v>
      </c>
      <c r="H23" s="4">
        <v>246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89</v>
      </c>
      <c r="F24" s="4">
        <v>140</v>
      </c>
      <c r="G24" s="4">
        <v>178</v>
      </c>
      <c r="H24" s="4">
        <v>246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89</v>
      </c>
      <c r="F25" s="4">
        <v>140</v>
      </c>
      <c r="G25" s="4">
        <v>178</v>
      </c>
      <c r="H25" s="4">
        <v>246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89</v>
      </c>
      <c r="F26" s="4">
        <v>140</v>
      </c>
      <c r="G26" s="4">
        <v>178</v>
      </c>
      <c r="H26" s="4">
        <v>246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89</v>
      </c>
      <c r="F27" s="4">
        <v>140</v>
      </c>
      <c r="G27" s="4">
        <v>178</v>
      </c>
      <c r="H27" s="4">
        <v>246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89</v>
      </c>
      <c r="F28" s="4">
        <v>140</v>
      </c>
      <c r="G28" s="4">
        <v>178</v>
      </c>
      <c r="H28" s="4">
        <v>246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89</v>
      </c>
      <c r="F29" s="4">
        <v>140</v>
      </c>
      <c r="G29" s="4">
        <v>178</v>
      </c>
      <c r="H29" s="4">
        <v>246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89</v>
      </c>
      <c r="F30" s="4">
        <v>140</v>
      </c>
      <c r="G30" s="4">
        <v>178</v>
      </c>
      <c r="H30" s="4">
        <v>246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89</v>
      </c>
      <c r="F31" s="4">
        <v>140</v>
      </c>
      <c r="G31" s="4">
        <v>178</v>
      </c>
      <c r="H31" s="4">
        <v>246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89</v>
      </c>
      <c r="F32" s="4">
        <v>140</v>
      </c>
      <c r="G32" s="4">
        <v>178</v>
      </c>
      <c r="H32" s="4">
        <v>246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89</v>
      </c>
      <c r="F33" s="4">
        <v>140</v>
      </c>
      <c r="G33" s="4">
        <v>178</v>
      </c>
      <c r="H33" s="4">
        <v>246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89</v>
      </c>
      <c r="F34" s="4">
        <v>140</v>
      </c>
      <c r="G34" s="4">
        <v>178</v>
      </c>
      <c r="H34" s="4">
        <v>246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89</v>
      </c>
      <c r="F35" s="4">
        <v>140</v>
      </c>
      <c r="G35" s="4">
        <v>178</v>
      </c>
      <c r="H35" s="4">
        <v>246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89</v>
      </c>
      <c r="F36" s="4">
        <v>140</v>
      </c>
      <c r="G36" s="4">
        <v>178</v>
      </c>
      <c r="H36" s="4">
        <v>246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89</v>
      </c>
      <c r="F37" s="4">
        <v>140</v>
      </c>
      <c r="G37" s="4">
        <v>178</v>
      </c>
      <c r="H37" s="4">
        <v>246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89</v>
      </c>
      <c r="F38" s="4">
        <v>140</v>
      </c>
      <c r="G38" s="4">
        <v>178</v>
      </c>
      <c r="H38" s="4">
        <v>246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90</v>
      </c>
      <c r="F39" s="4">
        <v>141</v>
      </c>
      <c r="G39" s="4">
        <v>180</v>
      </c>
      <c r="H39" s="4">
        <v>248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92</v>
      </c>
      <c r="F40" s="4">
        <v>143</v>
      </c>
      <c r="G40" s="4">
        <v>184</v>
      </c>
      <c r="H40" s="4">
        <v>252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93</v>
      </c>
      <c r="F41" s="4">
        <v>144</v>
      </c>
      <c r="G41" s="4">
        <v>186</v>
      </c>
      <c r="H41" s="4">
        <v>254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94</v>
      </c>
      <c r="F42" s="4">
        <v>145</v>
      </c>
      <c r="G42" s="4">
        <v>188</v>
      </c>
      <c r="H42" s="4">
        <v>256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96</v>
      </c>
      <c r="F43" s="4">
        <v>147</v>
      </c>
      <c r="G43" s="4">
        <v>192</v>
      </c>
      <c r="H43" s="4">
        <v>260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97</v>
      </c>
      <c r="F44" s="4">
        <v>148</v>
      </c>
      <c r="G44" s="4">
        <v>194</v>
      </c>
      <c r="H44" s="4">
        <v>262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99</v>
      </c>
      <c r="F45" s="4">
        <v>150</v>
      </c>
      <c r="G45" s="4">
        <v>198</v>
      </c>
      <c r="H45" s="4">
        <v>266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100</v>
      </c>
      <c r="F46" s="4">
        <v>151</v>
      </c>
      <c r="G46" s="4">
        <v>200</v>
      </c>
      <c r="H46" s="4">
        <v>268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101</v>
      </c>
      <c r="F47" s="4">
        <v>152</v>
      </c>
      <c r="G47" s="4">
        <v>202</v>
      </c>
      <c r="H47" s="4">
        <v>270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102</v>
      </c>
      <c r="F48" s="4">
        <v>153</v>
      </c>
      <c r="G48" s="4">
        <v>204</v>
      </c>
      <c r="H48" s="4">
        <v>272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104</v>
      </c>
      <c r="F49" s="4">
        <v>155</v>
      </c>
      <c r="G49" s="4">
        <v>208</v>
      </c>
      <c r="H49" s="4">
        <v>276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105</v>
      </c>
      <c r="F50" s="4">
        <v>156</v>
      </c>
      <c r="G50" s="4">
        <v>210</v>
      </c>
      <c r="H50" s="4">
        <v>278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105</v>
      </c>
      <c r="F51" s="4">
        <v>156</v>
      </c>
      <c r="G51" s="4">
        <v>210</v>
      </c>
      <c r="H51" s="4">
        <v>278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106</v>
      </c>
      <c r="F52" s="4">
        <v>157</v>
      </c>
      <c r="G52" s="4">
        <v>212</v>
      </c>
      <c r="H52" s="4">
        <v>280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107</v>
      </c>
      <c r="F53" s="4">
        <v>158</v>
      </c>
      <c r="G53" s="4">
        <v>214</v>
      </c>
      <c r="H53" s="4">
        <v>282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108</v>
      </c>
      <c r="F54" s="4">
        <v>159</v>
      </c>
      <c r="G54" s="4">
        <v>216</v>
      </c>
      <c r="H54" s="4">
        <v>284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108</v>
      </c>
      <c r="F55" s="4">
        <v>159</v>
      </c>
      <c r="G55" s="4">
        <v>216</v>
      </c>
      <c r="H55" s="4">
        <v>284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109</v>
      </c>
      <c r="F56" s="4">
        <v>160</v>
      </c>
      <c r="G56" s="4">
        <v>218</v>
      </c>
      <c r="H56" s="4">
        <v>286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109</v>
      </c>
      <c r="F57" s="4">
        <v>160</v>
      </c>
      <c r="G57" s="4">
        <v>218</v>
      </c>
      <c r="H57" s="4">
        <v>286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119</v>
      </c>
      <c r="F58" s="4">
        <v>170</v>
      </c>
      <c r="G58" s="4">
        <v>238</v>
      </c>
      <c r="H58" s="4">
        <v>306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119</v>
      </c>
      <c r="F59" s="4">
        <v>170</v>
      </c>
      <c r="G59" s="4">
        <v>238</v>
      </c>
      <c r="H59" s="4">
        <v>306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120</v>
      </c>
      <c r="F60" s="4">
        <v>171</v>
      </c>
      <c r="G60" s="4">
        <v>240</v>
      </c>
      <c r="H60" s="4">
        <v>308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120</v>
      </c>
      <c r="F61" s="4">
        <v>171</v>
      </c>
      <c r="G61" s="4">
        <v>240</v>
      </c>
      <c r="H61" s="4">
        <v>308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120</v>
      </c>
      <c r="F62" s="4">
        <v>171</v>
      </c>
      <c r="G62" s="4">
        <v>240</v>
      </c>
      <c r="H62" s="4">
        <v>308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120</v>
      </c>
      <c r="F63" s="4">
        <v>171</v>
      </c>
      <c r="G63" s="4">
        <v>240</v>
      </c>
      <c r="H63" s="4">
        <v>308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120</v>
      </c>
      <c r="F64" s="4">
        <v>171</v>
      </c>
      <c r="G64" s="4">
        <v>240</v>
      </c>
      <c r="H64" s="4">
        <v>308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121</v>
      </c>
      <c r="F65" s="4">
        <v>172</v>
      </c>
      <c r="G65" s="4">
        <v>242</v>
      </c>
      <c r="H65" s="4">
        <v>310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123</v>
      </c>
      <c r="F66" s="4">
        <v>174</v>
      </c>
      <c r="G66" s="4">
        <v>246</v>
      </c>
      <c r="H66" s="4">
        <v>314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124</v>
      </c>
      <c r="F67" s="4">
        <v>175</v>
      </c>
      <c r="G67" s="4">
        <v>248</v>
      </c>
      <c r="H67" s="4">
        <v>316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126</v>
      </c>
      <c r="F68" s="4">
        <v>177</v>
      </c>
      <c r="G68" s="4">
        <v>252</v>
      </c>
      <c r="H68" s="4">
        <v>320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128</v>
      </c>
      <c r="F69" s="4">
        <v>179</v>
      </c>
      <c r="G69" s="4">
        <v>256</v>
      </c>
      <c r="H69" s="4">
        <v>324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129</v>
      </c>
      <c r="F70" s="4">
        <v>180</v>
      </c>
      <c r="G70" s="4">
        <v>258</v>
      </c>
      <c r="H70" s="4">
        <v>326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130</v>
      </c>
      <c r="F71" s="4">
        <v>181</v>
      </c>
      <c r="G71" s="4">
        <v>260</v>
      </c>
      <c r="H71" s="4">
        <v>328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130</v>
      </c>
      <c r="F72" s="4">
        <v>181</v>
      </c>
      <c r="G72" s="4">
        <v>260</v>
      </c>
      <c r="H72" s="4">
        <v>328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130</v>
      </c>
      <c r="F73" s="4">
        <v>181</v>
      </c>
      <c r="G73" s="4">
        <v>260</v>
      </c>
      <c r="H73" s="4">
        <v>328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130</v>
      </c>
      <c r="F74" s="4">
        <v>181</v>
      </c>
      <c r="G74" s="4">
        <v>260</v>
      </c>
      <c r="H74" s="4">
        <v>328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130</v>
      </c>
      <c r="F75" s="4">
        <v>181</v>
      </c>
      <c r="G75" s="4">
        <v>260</v>
      </c>
      <c r="H75" s="4">
        <v>328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130</v>
      </c>
      <c r="F76" s="4">
        <v>181</v>
      </c>
      <c r="G76" s="4">
        <v>260</v>
      </c>
      <c r="H76" s="4">
        <v>328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130</v>
      </c>
      <c r="F77" s="4">
        <v>181</v>
      </c>
      <c r="G77" s="4">
        <v>260</v>
      </c>
      <c r="H77" s="4">
        <v>328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130</v>
      </c>
      <c r="F78" s="4">
        <v>181</v>
      </c>
      <c r="G78" s="4">
        <v>260</v>
      </c>
      <c r="H78" s="4">
        <v>328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130</v>
      </c>
      <c r="F79" s="4">
        <v>181</v>
      </c>
      <c r="G79" s="4">
        <v>260</v>
      </c>
      <c r="H79" s="4">
        <v>328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130</v>
      </c>
      <c r="F80" s="4">
        <v>181</v>
      </c>
      <c r="G80" s="4">
        <v>260</v>
      </c>
      <c r="H80" s="4">
        <v>328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130</v>
      </c>
      <c r="F81" s="4">
        <v>181</v>
      </c>
      <c r="G81" s="4">
        <v>260</v>
      </c>
      <c r="H81" s="4">
        <v>328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130</v>
      </c>
      <c r="F82" s="4">
        <v>181</v>
      </c>
      <c r="G82" s="4">
        <v>260</v>
      </c>
      <c r="H82" s="4">
        <v>328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130</v>
      </c>
      <c r="F83" s="4">
        <v>181</v>
      </c>
      <c r="G83" s="4">
        <v>260</v>
      </c>
      <c r="H83" s="4">
        <v>328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130</v>
      </c>
      <c r="F84" s="4">
        <v>181</v>
      </c>
      <c r="G84" s="4">
        <v>260</v>
      </c>
      <c r="H84" s="4">
        <v>328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130</v>
      </c>
      <c r="F85" s="4">
        <v>181</v>
      </c>
      <c r="G85" s="4">
        <v>260</v>
      </c>
      <c r="H85" s="4">
        <v>328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130</v>
      </c>
      <c r="F86" s="4">
        <v>181</v>
      </c>
      <c r="G86" s="4">
        <v>260</v>
      </c>
      <c r="H86" s="4">
        <v>328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130</v>
      </c>
      <c r="F87" s="4">
        <v>181</v>
      </c>
      <c r="G87" s="4">
        <v>260</v>
      </c>
      <c r="H87" s="4">
        <v>328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FB89-90B9-4DF4-87DE-768D0EF09366}">
  <sheetPr codeName="Sheet20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7</v>
      </c>
      <c r="F16" s="4">
        <v>11.95</v>
      </c>
      <c r="G16" s="4">
        <v>14</v>
      </c>
      <c r="H16" s="4">
        <v>20.6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7</v>
      </c>
      <c r="F17" s="4">
        <v>11.95</v>
      </c>
      <c r="G17" s="4">
        <v>14</v>
      </c>
      <c r="H17" s="4">
        <v>20.6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7</v>
      </c>
      <c r="F18" s="4">
        <v>11.95</v>
      </c>
      <c r="G18" s="4">
        <v>14</v>
      </c>
      <c r="H18" s="4">
        <v>20.6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7</v>
      </c>
      <c r="F19" s="4">
        <v>11.95</v>
      </c>
      <c r="G19" s="4">
        <v>14</v>
      </c>
      <c r="H19" s="4">
        <v>20.6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7</v>
      </c>
      <c r="F20" s="4">
        <v>11.95</v>
      </c>
      <c r="G20" s="4">
        <v>14</v>
      </c>
      <c r="H20" s="4">
        <v>20.6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7</v>
      </c>
      <c r="F21" s="4">
        <v>11.95</v>
      </c>
      <c r="G21" s="4">
        <v>14</v>
      </c>
      <c r="H21" s="4">
        <v>20.6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7</v>
      </c>
      <c r="F22" s="4">
        <v>11.95</v>
      </c>
      <c r="G22" s="4">
        <v>14</v>
      </c>
      <c r="H22" s="4">
        <v>20.6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7</v>
      </c>
      <c r="F23" s="4">
        <v>11.95</v>
      </c>
      <c r="G23" s="4">
        <v>14</v>
      </c>
      <c r="H23" s="4">
        <v>20.6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7</v>
      </c>
      <c r="F24" s="4">
        <v>11.95</v>
      </c>
      <c r="G24" s="4">
        <v>14</v>
      </c>
      <c r="H24" s="4">
        <v>20.6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7</v>
      </c>
      <c r="F25" s="4">
        <v>11.95</v>
      </c>
      <c r="G25" s="4">
        <v>14</v>
      </c>
      <c r="H25" s="4">
        <v>20.6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7</v>
      </c>
      <c r="F26" s="4">
        <v>11.95</v>
      </c>
      <c r="G26" s="4">
        <v>14</v>
      </c>
      <c r="H26" s="4">
        <v>20.6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7</v>
      </c>
      <c r="F27" s="4">
        <v>11.95</v>
      </c>
      <c r="G27" s="4">
        <v>14</v>
      </c>
      <c r="H27" s="4">
        <v>20.6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7</v>
      </c>
      <c r="F28" s="4">
        <v>11.95</v>
      </c>
      <c r="G28" s="4">
        <v>14</v>
      </c>
      <c r="H28" s="4">
        <v>20.6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7</v>
      </c>
      <c r="F29" s="4">
        <v>11.95</v>
      </c>
      <c r="G29" s="4">
        <v>14</v>
      </c>
      <c r="H29" s="4">
        <v>20.6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7</v>
      </c>
      <c r="F30" s="4">
        <v>11.95</v>
      </c>
      <c r="G30" s="4">
        <v>14</v>
      </c>
      <c r="H30" s="4">
        <v>20.6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7</v>
      </c>
      <c r="F31" s="4">
        <v>11.95</v>
      </c>
      <c r="G31" s="4">
        <v>14</v>
      </c>
      <c r="H31" s="4">
        <v>20.6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7</v>
      </c>
      <c r="F32" s="4">
        <v>11.95</v>
      </c>
      <c r="G32" s="4">
        <v>14</v>
      </c>
      <c r="H32" s="4">
        <v>20.6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7</v>
      </c>
      <c r="F33" s="4">
        <v>11.95</v>
      </c>
      <c r="G33" s="4">
        <v>14</v>
      </c>
      <c r="H33" s="4">
        <v>20.6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7</v>
      </c>
      <c r="F34" s="4">
        <v>11.95</v>
      </c>
      <c r="G34" s="4">
        <v>14</v>
      </c>
      <c r="H34" s="4">
        <v>20.6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7</v>
      </c>
      <c r="F35" s="4">
        <v>11.95</v>
      </c>
      <c r="G35" s="4">
        <v>14</v>
      </c>
      <c r="H35" s="4">
        <v>20.6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7</v>
      </c>
      <c r="F36" s="4">
        <v>11.95</v>
      </c>
      <c r="G36" s="4">
        <v>14</v>
      </c>
      <c r="H36" s="4">
        <v>20.6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7</v>
      </c>
      <c r="F37" s="4">
        <v>11.95</v>
      </c>
      <c r="G37" s="4">
        <v>14</v>
      </c>
      <c r="H37" s="4">
        <v>20.6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7</v>
      </c>
      <c r="F38" s="4">
        <v>11.95</v>
      </c>
      <c r="G38" s="4">
        <v>14</v>
      </c>
      <c r="H38" s="4">
        <v>20.6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7</v>
      </c>
      <c r="F39" s="4">
        <v>11.95</v>
      </c>
      <c r="G39" s="4">
        <v>14</v>
      </c>
      <c r="H39" s="4">
        <v>20.6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7</v>
      </c>
      <c r="F40" s="4">
        <v>11.95</v>
      </c>
      <c r="G40" s="4">
        <v>14</v>
      </c>
      <c r="H40" s="4">
        <v>20.6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7</v>
      </c>
      <c r="F41" s="4">
        <v>11.95</v>
      </c>
      <c r="G41" s="4">
        <v>14</v>
      </c>
      <c r="H41" s="4">
        <v>20.6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8</v>
      </c>
      <c r="F42" s="4">
        <v>12.95</v>
      </c>
      <c r="G42" s="4">
        <v>16</v>
      </c>
      <c r="H42" s="4">
        <v>22.6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8</v>
      </c>
      <c r="F43" s="4">
        <v>12.95</v>
      </c>
      <c r="G43" s="4">
        <v>16</v>
      </c>
      <c r="H43" s="4">
        <v>22.6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8</v>
      </c>
      <c r="F44" s="4">
        <v>12.95</v>
      </c>
      <c r="G44" s="4">
        <v>16</v>
      </c>
      <c r="H44" s="4">
        <v>22.6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8</v>
      </c>
      <c r="F45" s="4">
        <v>12.95</v>
      </c>
      <c r="G45" s="4">
        <v>16</v>
      </c>
      <c r="H45" s="4">
        <v>22.6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8</v>
      </c>
      <c r="F46" s="4">
        <v>12.95</v>
      </c>
      <c r="G46" s="4">
        <v>16</v>
      </c>
      <c r="H46" s="4">
        <v>22.6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9</v>
      </c>
      <c r="F47" s="4">
        <v>13.95</v>
      </c>
      <c r="G47" s="4">
        <v>18</v>
      </c>
      <c r="H47" s="4">
        <v>24.6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9</v>
      </c>
      <c r="F48" s="4">
        <v>13.95</v>
      </c>
      <c r="G48" s="4">
        <v>18</v>
      </c>
      <c r="H48" s="4">
        <v>24.6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9</v>
      </c>
      <c r="F49" s="4">
        <v>13.95</v>
      </c>
      <c r="G49" s="4">
        <v>18</v>
      </c>
      <c r="H49" s="4">
        <v>24.6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9</v>
      </c>
      <c r="F50" s="4">
        <v>13.95</v>
      </c>
      <c r="G50" s="4">
        <v>18</v>
      </c>
      <c r="H50" s="4">
        <v>24.6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10</v>
      </c>
      <c r="F51" s="4">
        <v>14.95</v>
      </c>
      <c r="G51" s="4">
        <v>20</v>
      </c>
      <c r="H51" s="4">
        <v>26.6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10</v>
      </c>
      <c r="F52" s="4">
        <v>14.95</v>
      </c>
      <c r="G52" s="4">
        <v>20</v>
      </c>
      <c r="H52" s="4">
        <v>26.6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10</v>
      </c>
      <c r="F53" s="4">
        <v>14.95</v>
      </c>
      <c r="G53" s="4">
        <v>20</v>
      </c>
      <c r="H53" s="4">
        <v>26.6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10</v>
      </c>
      <c r="F54" s="4">
        <v>14.95</v>
      </c>
      <c r="G54" s="4">
        <v>20</v>
      </c>
      <c r="H54" s="4">
        <v>26.6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10</v>
      </c>
      <c r="F55" s="4">
        <v>14.95</v>
      </c>
      <c r="G55" s="4">
        <v>20</v>
      </c>
      <c r="H55" s="4">
        <v>26.6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11</v>
      </c>
      <c r="F56" s="4">
        <v>15.95</v>
      </c>
      <c r="G56" s="4">
        <v>22</v>
      </c>
      <c r="H56" s="4">
        <v>28.6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11</v>
      </c>
      <c r="F57" s="4">
        <v>15.95</v>
      </c>
      <c r="G57" s="4">
        <v>22</v>
      </c>
      <c r="H57" s="4">
        <v>28.6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12</v>
      </c>
      <c r="F58" s="4">
        <v>16.95</v>
      </c>
      <c r="G58" s="4">
        <v>24</v>
      </c>
      <c r="H58" s="4">
        <v>30.6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12</v>
      </c>
      <c r="F59" s="4">
        <v>16.95</v>
      </c>
      <c r="G59" s="4">
        <v>24</v>
      </c>
      <c r="H59" s="4">
        <v>30.6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12</v>
      </c>
      <c r="F60" s="4">
        <v>16.95</v>
      </c>
      <c r="G60" s="4">
        <v>24</v>
      </c>
      <c r="H60" s="4">
        <v>30.6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13</v>
      </c>
      <c r="F61" s="4">
        <v>17.95</v>
      </c>
      <c r="G61" s="4">
        <v>26</v>
      </c>
      <c r="H61" s="4">
        <v>32.6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13</v>
      </c>
      <c r="F62" s="4">
        <v>17.95</v>
      </c>
      <c r="G62" s="4">
        <v>26</v>
      </c>
      <c r="H62" s="4">
        <v>32.6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13</v>
      </c>
      <c r="F63" s="4">
        <v>17.95</v>
      </c>
      <c r="G63" s="4">
        <v>26</v>
      </c>
      <c r="H63" s="4">
        <v>32.6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14</v>
      </c>
      <c r="F64" s="4">
        <v>18.95</v>
      </c>
      <c r="G64" s="4">
        <v>28</v>
      </c>
      <c r="H64" s="4">
        <v>34.6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14</v>
      </c>
      <c r="F65" s="4">
        <v>18.95</v>
      </c>
      <c r="G65" s="4">
        <v>28</v>
      </c>
      <c r="H65" s="4">
        <v>34.6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14</v>
      </c>
      <c r="F66" s="4">
        <v>18.95</v>
      </c>
      <c r="G66" s="4">
        <v>28</v>
      </c>
      <c r="H66" s="4">
        <v>34.6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14</v>
      </c>
      <c r="F67" s="4">
        <v>18.95</v>
      </c>
      <c r="G67" s="4">
        <v>28</v>
      </c>
      <c r="H67" s="4">
        <v>34.6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15</v>
      </c>
      <c r="F68" s="4">
        <v>19.95</v>
      </c>
      <c r="G68" s="4">
        <v>30</v>
      </c>
      <c r="H68" s="4">
        <v>36.6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15</v>
      </c>
      <c r="F69" s="4">
        <v>19.95</v>
      </c>
      <c r="G69" s="4">
        <v>30</v>
      </c>
      <c r="H69" s="4">
        <v>36.6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15</v>
      </c>
      <c r="F70" s="4">
        <v>19.95</v>
      </c>
      <c r="G70" s="4">
        <v>30</v>
      </c>
      <c r="H70" s="4">
        <v>36.6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15</v>
      </c>
      <c r="F71" s="4">
        <v>19.95</v>
      </c>
      <c r="G71" s="4">
        <v>30</v>
      </c>
      <c r="H71" s="4">
        <v>36.6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15</v>
      </c>
      <c r="F72" s="4">
        <v>19.95</v>
      </c>
      <c r="G72" s="4">
        <v>30</v>
      </c>
      <c r="H72" s="4">
        <v>36.6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15</v>
      </c>
      <c r="F73" s="4">
        <v>19.95</v>
      </c>
      <c r="G73" s="4">
        <v>30</v>
      </c>
      <c r="H73" s="4">
        <v>36.6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15</v>
      </c>
      <c r="F74" s="4">
        <v>19.95</v>
      </c>
      <c r="G74" s="4">
        <v>30</v>
      </c>
      <c r="H74" s="4">
        <v>36.6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15</v>
      </c>
      <c r="F75" s="4">
        <v>19.95</v>
      </c>
      <c r="G75" s="4">
        <v>30</v>
      </c>
      <c r="H75" s="4">
        <v>36.6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15</v>
      </c>
      <c r="F76" s="4">
        <v>19.95</v>
      </c>
      <c r="G76" s="4">
        <v>30</v>
      </c>
      <c r="H76" s="4">
        <v>36.6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15</v>
      </c>
      <c r="F77" s="4">
        <v>19.95</v>
      </c>
      <c r="G77" s="4">
        <v>30</v>
      </c>
      <c r="H77" s="4">
        <v>36.6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15</v>
      </c>
      <c r="F78" s="4">
        <v>19.95</v>
      </c>
      <c r="G78" s="4">
        <v>30</v>
      </c>
      <c r="H78" s="4">
        <v>36.6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15</v>
      </c>
      <c r="F79" s="4">
        <v>19.95</v>
      </c>
      <c r="G79" s="4">
        <v>30</v>
      </c>
      <c r="H79" s="4">
        <v>36.6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15</v>
      </c>
      <c r="F80" s="4">
        <v>19.95</v>
      </c>
      <c r="G80" s="4">
        <v>30</v>
      </c>
      <c r="H80" s="4">
        <v>36.6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15</v>
      </c>
      <c r="F81" s="4">
        <v>19.95</v>
      </c>
      <c r="G81" s="4">
        <v>30</v>
      </c>
      <c r="H81" s="4">
        <v>36.6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15</v>
      </c>
      <c r="F82" s="4">
        <v>19.95</v>
      </c>
      <c r="G82" s="4">
        <v>30</v>
      </c>
      <c r="H82" s="4">
        <v>36.6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15</v>
      </c>
      <c r="F83" s="4">
        <v>19.95</v>
      </c>
      <c r="G83" s="4">
        <v>30</v>
      </c>
      <c r="H83" s="4">
        <v>36.6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15</v>
      </c>
      <c r="F84" s="4">
        <v>19.95</v>
      </c>
      <c r="G84" s="4">
        <v>30</v>
      </c>
      <c r="H84" s="4">
        <v>36.6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15</v>
      </c>
      <c r="F85" s="4">
        <v>19.95</v>
      </c>
      <c r="G85" s="4">
        <v>30</v>
      </c>
      <c r="H85" s="4">
        <v>36.6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15</v>
      </c>
      <c r="F86" s="4">
        <v>19.95</v>
      </c>
      <c r="G86" s="4">
        <v>30</v>
      </c>
      <c r="H86" s="4">
        <v>36.6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15</v>
      </c>
      <c r="F87" s="4">
        <v>19.95</v>
      </c>
      <c r="G87" s="4">
        <v>30</v>
      </c>
      <c r="H87" s="4">
        <v>36.6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92294-1759-4421-A3DA-274FEB2752F5}">
  <sheetPr codeName="Sheet21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3.7</v>
      </c>
      <c r="F16" s="4">
        <v>6.4</v>
      </c>
      <c r="G16" s="4">
        <v>7.4</v>
      </c>
      <c r="H16" s="4">
        <v>11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3.7</v>
      </c>
      <c r="F17" s="4">
        <v>6.4</v>
      </c>
      <c r="G17" s="4">
        <v>7.4</v>
      </c>
      <c r="H17" s="4">
        <v>11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3.7</v>
      </c>
      <c r="F18" s="4">
        <v>6.4</v>
      </c>
      <c r="G18" s="4">
        <v>7.4</v>
      </c>
      <c r="H18" s="4">
        <v>11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3.7</v>
      </c>
      <c r="F19" s="4">
        <v>6.4</v>
      </c>
      <c r="G19" s="4">
        <v>7.4</v>
      </c>
      <c r="H19" s="4">
        <v>11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3.7</v>
      </c>
      <c r="F20" s="4">
        <v>6.4</v>
      </c>
      <c r="G20" s="4">
        <v>7.4</v>
      </c>
      <c r="H20" s="4">
        <v>11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3.7</v>
      </c>
      <c r="F21" s="4">
        <v>6.4</v>
      </c>
      <c r="G21" s="4">
        <v>7.4</v>
      </c>
      <c r="H21" s="4">
        <v>11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3.7</v>
      </c>
      <c r="F22" s="4">
        <v>6.4</v>
      </c>
      <c r="G22" s="4">
        <v>7.4</v>
      </c>
      <c r="H22" s="4">
        <v>11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3.7</v>
      </c>
      <c r="F23" s="4">
        <v>6.4</v>
      </c>
      <c r="G23" s="4">
        <v>7.4</v>
      </c>
      <c r="H23" s="4">
        <v>11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3.7</v>
      </c>
      <c r="F24" s="4">
        <v>6.4</v>
      </c>
      <c r="G24" s="4">
        <v>7.4</v>
      </c>
      <c r="H24" s="4">
        <v>11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3.7</v>
      </c>
      <c r="F25" s="4">
        <v>6.4</v>
      </c>
      <c r="G25" s="4">
        <v>7.4</v>
      </c>
      <c r="H25" s="4">
        <v>11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3.7</v>
      </c>
      <c r="F26" s="4">
        <v>6.4</v>
      </c>
      <c r="G26" s="4">
        <v>7.4</v>
      </c>
      <c r="H26" s="4">
        <v>11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3.7</v>
      </c>
      <c r="F27" s="4">
        <v>6.4</v>
      </c>
      <c r="G27" s="4">
        <v>7.4</v>
      </c>
      <c r="H27" s="4">
        <v>11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3.7</v>
      </c>
      <c r="F28" s="4">
        <v>6.4</v>
      </c>
      <c r="G28" s="4">
        <v>7.4</v>
      </c>
      <c r="H28" s="4">
        <v>11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3.7</v>
      </c>
      <c r="F29" s="4">
        <v>6.4</v>
      </c>
      <c r="G29" s="4">
        <v>7.4</v>
      </c>
      <c r="H29" s="4">
        <v>11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3.7</v>
      </c>
      <c r="F30" s="4">
        <v>6.4</v>
      </c>
      <c r="G30" s="4">
        <v>7.4</v>
      </c>
      <c r="H30" s="4">
        <v>11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3.7</v>
      </c>
      <c r="F31" s="4">
        <v>6.4</v>
      </c>
      <c r="G31" s="4">
        <v>7.4</v>
      </c>
      <c r="H31" s="4">
        <v>11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3.7</v>
      </c>
      <c r="F32" s="4">
        <v>6.4</v>
      </c>
      <c r="G32" s="4">
        <v>7.4</v>
      </c>
      <c r="H32" s="4">
        <v>11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3.7</v>
      </c>
      <c r="F33" s="4">
        <v>6.4</v>
      </c>
      <c r="G33" s="4">
        <v>7.4</v>
      </c>
      <c r="H33" s="4">
        <v>11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3.7</v>
      </c>
      <c r="F34" s="4">
        <v>6.4</v>
      </c>
      <c r="G34" s="4">
        <v>7.4</v>
      </c>
      <c r="H34" s="4">
        <v>11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3.7</v>
      </c>
      <c r="F35" s="4">
        <v>6.4</v>
      </c>
      <c r="G35" s="4">
        <v>7.4</v>
      </c>
      <c r="H35" s="4">
        <v>11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3.7</v>
      </c>
      <c r="F36" s="4">
        <v>6.4</v>
      </c>
      <c r="G36" s="4">
        <v>7.4</v>
      </c>
      <c r="H36" s="4">
        <v>11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3.7</v>
      </c>
      <c r="F37" s="4">
        <v>6.4</v>
      </c>
      <c r="G37" s="4">
        <v>7.4</v>
      </c>
      <c r="H37" s="4">
        <v>11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3.7</v>
      </c>
      <c r="F38" s="4">
        <v>6.4</v>
      </c>
      <c r="G38" s="4">
        <v>7.4</v>
      </c>
      <c r="H38" s="4">
        <v>11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3.8</v>
      </c>
      <c r="F39" s="4">
        <v>6.5</v>
      </c>
      <c r="G39" s="4">
        <v>7.6</v>
      </c>
      <c r="H39" s="4">
        <v>11.2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4</v>
      </c>
      <c r="F40" s="4">
        <v>6.7</v>
      </c>
      <c r="G40" s="4">
        <v>8</v>
      </c>
      <c r="H40" s="4">
        <v>11.6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4.2</v>
      </c>
      <c r="F41" s="4">
        <v>6.9</v>
      </c>
      <c r="G41" s="4">
        <v>8.4</v>
      </c>
      <c r="H41" s="4">
        <v>12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4.4000000000000004</v>
      </c>
      <c r="F42" s="4">
        <v>7.1</v>
      </c>
      <c r="G42" s="4">
        <v>8.8000000000000007</v>
      </c>
      <c r="H42" s="4">
        <v>12.4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4.5999999999999996</v>
      </c>
      <c r="F43" s="4">
        <v>7.3</v>
      </c>
      <c r="G43" s="4">
        <v>9.1999999999999993</v>
      </c>
      <c r="H43" s="4">
        <v>12.8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4.8</v>
      </c>
      <c r="F44" s="4">
        <v>7.5</v>
      </c>
      <c r="G44" s="4">
        <v>9.6</v>
      </c>
      <c r="H44" s="4">
        <v>13.2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5.0999999999999996</v>
      </c>
      <c r="F45" s="4">
        <v>7.8</v>
      </c>
      <c r="G45" s="4">
        <v>10.199999999999999</v>
      </c>
      <c r="H45" s="4">
        <v>13.8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5.4</v>
      </c>
      <c r="F46" s="4">
        <v>8.1</v>
      </c>
      <c r="G46" s="4">
        <v>10.8</v>
      </c>
      <c r="H46" s="4">
        <v>14.4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5.6</v>
      </c>
      <c r="F47" s="4">
        <v>8.3000000000000007</v>
      </c>
      <c r="G47" s="4">
        <v>11.2</v>
      </c>
      <c r="H47" s="4">
        <v>14.8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5.9</v>
      </c>
      <c r="F48" s="4">
        <v>8.6</v>
      </c>
      <c r="G48" s="4">
        <v>11.8</v>
      </c>
      <c r="H48" s="4">
        <v>15.4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6.3</v>
      </c>
      <c r="F49" s="4">
        <v>9</v>
      </c>
      <c r="G49" s="4">
        <v>12.6</v>
      </c>
      <c r="H49" s="4">
        <v>16.2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6.6</v>
      </c>
      <c r="F50" s="4">
        <v>9.3000000000000007</v>
      </c>
      <c r="G50" s="4">
        <v>13.2</v>
      </c>
      <c r="H50" s="4">
        <v>16.8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7</v>
      </c>
      <c r="F51" s="4">
        <v>9.6999999999999993</v>
      </c>
      <c r="G51" s="4">
        <v>14</v>
      </c>
      <c r="H51" s="4">
        <v>17.600000000000001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7.4</v>
      </c>
      <c r="F52" s="4">
        <v>10.1</v>
      </c>
      <c r="G52" s="4">
        <v>14.8</v>
      </c>
      <c r="H52" s="4">
        <v>18.399999999999999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7.8</v>
      </c>
      <c r="F53" s="4">
        <v>10.5</v>
      </c>
      <c r="G53" s="4">
        <v>15.6</v>
      </c>
      <c r="H53" s="4">
        <v>19.2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8.1999999999999993</v>
      </c>
      <c r="F54" s="4">
        <v>10.9</v>
      </c>
      <c r="G54" s="4">
        <v>16.399999999999999</v>
      </c>
      <c r="H54" s="4">
        <v>20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8.6999999999999993</v>
      </c>
      <c r="F55" s="4">
        <v>11.4</v>
      </c>
      <c r="G55" s="4">
        <v>17.399999999999999</v>
      </c>
      <c r="H55" s="4">
        <v>21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9.1999999999999993</v>
      </c>
      <c r="F56" s="4">
        <v>11.9</v>
      </c>
      <c r="G56" s="4">
        <v>18.399999999999999</v>
      </c>
      <c r="H56" s="4">
        <v>22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9.6999999999999993</v>
      </c>
      <c r="F57" s="4">
        <v>12.4</v>
      </c>
      <c r="G57" s="4">
        <v>19.399999999999999</v>
      </c>
      <c r="H57" s="4">
        <v>23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10.8</v>
      </c>
      <c r="F58" s="4">
        <v>13.5</v>
      </c>
      <c r="G58" s="4">
        <v>21.6</v>
      </c>
      <c r="H58" s="4">
        <v>25.2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11.5</v>
      </c>
      <c r="F59" s="4">
        <v>14.2</v>
      </c>
      <c r="G59" s="4">
        <v>23</v>
      </c>
      <c r="H59" s="4">
        <v>26.6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12.1</v>
      </c>
      <c r="F60" s="4">
        <v>14.8</v>
      </c>
      <c r="G60" s="4">
        <v>24.2</v>
      </c>
      <c r="H60" s="4">
        <v>27.8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12.9</v>
      </c>
      <c r="F61" s="4">
        <v>15.6</v>
      </c>
      <c r="G61" s="4">
        <v>25.8</v>
      </c>
      <c r="H61" s="4">
        <v>29.4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13.8</v>
      </c>
      <c r="F62" s="4">
        <v>16.5</v>
      </c>
      <c r="G62" s="4">
        <v>27.6</v>
      </c>
      <c r="H62" s="4">
        <v>31.2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14.5</v>
      </c>
      <c r="F63" s="4">
        <v>17.2</v>
      </c>
      <c r="G63" s="4">
        <v>29</v>
      </c>
      <c r="H63" s="4">
        <v>32.6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15.3</v>
      </c>
      <c r="F64" s="4">
        <v>18</v>
      </c>
      <c r="G64" s="4">
        <v>30.6</v>
      </c>
      <c r="H64" s="4">
        <v>34.200000000000003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16.100000000000001</v>
      </c>
      <c r="F65" s="4">
        <v>18.8</v>
      </c>
      <c r="G65" s="4">
        <v>32.200000000000003</v>
      </c>
      <c r="H65" s="4">
        <v>35.799999999999997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16.8</v>
      </c>
      <c r="F66" s="4">
        <v>19.5</v>
      </c>
      <c r="G66" s="4">
        <v>33.6</v>
      </c>
      <c r="H66" s="4">
        <v>37.200000000000003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17.600000000000001</v>
      </c>
      <c r="F67" s="4">
        <v>20.3</v>
      </c>
      <c r="G67" s="4">
        <v>35.200000000000003</v>
      </c>
      <c r="H67" s="4">
        <v>38.799999999999997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18.5</v>
      </c>
      <c r="F68" s="4">
        <v>21.2</v>
      </c>
      <c r="G68" s="4">
        <v>37</v>
      </c>
      <c r="H68" s="4">
        <v>40.6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19.399999999999999</v>
      </c>
      <c r="F69" s="4">
        <v>22.1</v>
      </c>
      <c r="G69" s="4">
        <v>38.799999999999997</v>
      </c>
      <c r="H69" s="4">
        <v>42.4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20.3</v>
      </c>
      <c r="F70" s="4">
        <v>23</v>
      </c>
      <c r="G70" s="4">
        <v>40.6</v>
      </c>
      <c r="H70" s="4">
        <v>44.2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21.3</v>
      </c>
      <c r="F71" s="4">
        <v>24</v>
      </c>
      <c r="G71" s="4">
        <v>42.6</v>
      </c>
      <c r="H71" s="4">
        <v>46.2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22.3</v>
      </c>
      <c r="F72" s="4">
        <v>25</v>
      </c>
      <c r="G72" s="4">
        <v>44.6</v>
      </c>
      <c r="H72" s="4">
        <v>48.2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22.3</v>
      </c>
      <c r="F73" s="4">
        <v>25</v>
      </c>
      <c r="G73" s="4">
        <v>44.6</v>
      </c>
      <c r="H73" s="4">
        <v>48.2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22.3</v>
      </c>
      <c r="F74" s="4">
        <v>25</v>
      </c>
      <c r="G74" s="4">
        <v>44.6</v>
      </c>
      <c r="H74" s="4">
        <v>48.2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22.6</v>
      </c>
      <c r="F75" s="4">
        <v>25.3</v>
      </c>
      <c r="G75" s="4">
        <v>45.2</v>
      </c>
      <c r="H75" s="4">
        <v>48.8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23.5</v>
      </c>
      <c r="F76" s="4">
        <v>26.2</v>
      </c>
      <c r="G76" s="4">
        <v>47</v>
      </c>
      <c r="H76" s="4">
        <v>50.6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24.4</v>
      </c>
      <c r="F77" s="4">
        <v>27.1</v>
      </c>
      <c r="G77" s="4">
        <v>48.8</v>
      </c>
      <c r="H77" s="4">
        <v>52.4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25.4</v>
      </c>
      <c r="F78" s="4">
        <v>28.1</v>
      </c>
      <c r="G78" s="4">
        <v>50.8</v>
      </c>
      <c r="H78" s="4">
        <v>54.4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26.3</v>
      </c>
      <c r="F79" s="4">
        <v>29</v>
      </c>
      <c r="G79" s="4">
        <v>52.6</v>
      </c>
      <c r="H79" s="4">
        <v>56.2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27.2</v>
      </c>
      <c r="F80" s="4">
        <v>29.9</v>
      </c>
      <c r="G80" s="4">
        <v>54.4</v>
      </c>
      <c r="H80" s="4">
        <v>58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28.2</v>
      </c>
      <c r="F81" s="4">
        <v>30.9</v>
      </c>
      <c r="G81" s="4">
        <v>56.4</v>
      </c>
      <c r="H81" s="4">
        <v>60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29</v>
      </c>
      <c r="F82" s="4">
        <v>31.7</v>
      </c>
      <c r="G82" s="4">
        <v>58</v>
      </c>
      <c r="H82" s="4">
        <v>61.6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29.8</v>
      </c>
      <c r="F83" s="4">
        <v>32.5</v>
      </c>
      <c r="G83" s="4">
        <v>59.6</v>
      </c>
      <c r="H83" s="4">
        <v>63.2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30.3</v>
      </c>
      <c r="F84" s="4">
        <v>33</v>
      </c>
      <c r="G84" s="4">
        <v>60.6</v>
      </c>
      <c r="H84" s="4">
        <v>64.2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30.6</v>
      </c>
      <c r="F85" s="4">
        <v>33.299999999999997</v>
      </c>
      <c r="G85" s="4">
        <v>61.2</v>
      </c>
      <c r="H85" s="4">
        <v>64.8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30.6</v>
      </c>
      <c r="F86" s="4">
        <v>33.299999999999997</v>
      </c>
      <c r="G86" s="4">
        <v>61.2</v>
      </c>
      <c r="H86" s="4">
        <v>64.8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30.6</v>
      </c>
      <c r="F87" s="4">
        <v>33.299999999999997</v>
      </c>
      <c r="G87" s="4">
        <v>61.2</v>
      </c>
      <c r="H87" s="4">
        <v>64.8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4B76-585C-43D3-B66D-ED363E154D92}">
  <sheetPr codeName="Sheet22">
    <tabColor theme="9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29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2.5</v>
      </c>
      <c r="F16" s="4">
        <v>5.5</v>
      </c>
      <c r="G16" s="4">
        <v>5</v>
      </c>
      <c r="H16" s="4">
        <v>9</v>
      </c>
      <c r="I16" s="4"/>
    </row>
    <row r="17" spans="3:9">
      <c r="C17" s="1">
        <v>19</v>
      </c>
      <c r="D17" s="1"/>
      <c r="E17" s="4">
        <v>2.5</v>
      </c>
      <c r="F17" s="4">
        <v>5.5</v>
      </c>
      <c r="G17" s="4">
        <v>5</v>
      </c>
      <c r="H17" s="4">
        <v>9</v>
      </c>
      <c r="I17" s="4"/>
    </row>
    <row r="18" spans="3:9">
      <c r="C18" s="1">
        <v>20</v>
      </c>
      <c r="D18" s="1"/>
      <c r="E18" s="4">
        <v>2.5</v>
      </c>
      <c r="F18" s="4">
        <v>5.5</v>
      </c>
      <c r="G18" s="4">
        <v>5</v>
      </c>
      <c r="H18" s="4">
        <v>9</v>
      </c>
      <c r="I18" s="4"/>
    </row>
    <row r="19" spans="3:9">
      <c r="C19" s="1">
        <v>21</v>
      </c>
      <c r="D19" s="1"/>
      <c r="E19" s="4">
        <v>2.5</v>
      </c>
      <c r="F19" s="4">
        <v>5.5</v>
      </c>
      <c r="G19" s="4">
        <v>5</v>
      </c>
      <c r="H19" s="4">
        <v>9</v>
      </c>
      <c r="I19" s="4"/>
    </row>
    <row r="20" spans="3:9">
      <c r="C20" s="1">
        <v>22</v>
      </c>
      <c r="D20" s="1"/>
      <c r="E20" s="4">
        <v>2.5</v>
      </c>
      <c r="F20" s="4">
        <v>5.5</v>
      </c>
      <c r="G20" s="4">
        <v>5</v>
      </c>
      <c r="H20" s="4">
        <v>9</v>
      </c>
      <c r="I20" s="4"/>
    </row>
    <row r="21" spans="3:9">
      <c r="C21" s="1">
        <v>23</v>
      </c>
      <c r="D21" s="1"/>
      <c r="E21" s="4">
        <v>2.5</v>
      </c>
      <c r="F21" s="4">
        <v>5.5</v>
      </c>
      <c r="G21" s="4">
        <v>5</v>
      </c>
      <c r="H21" s="4">
        <v>9</v>
      </c>
      <c r="I21" s="4"/>
    </row>
    <row r="22" spans="3:9">
      <c r="C22" s="1">
        <v>24</v>
      </c>
      <c r="D22" s="1"/>
      <c r="E22" s="4">
        <v>2.5</v>
      </c>
      <c r="F22" s="4">
        <v>5.5</v>
      </c>
      <c r="G22" s="4">
        <v>5</v>
      </c>
      <c r="H22" s="4">
        <v>9</v>
      </c>
      <c r="I22" s="4"/>
    </row>
    <row r="23" spans="3:9">
      <c r="C23" s="1">
        <v>25</v>
      </c>
      <c r="D23" s="1"/>
      <c r="E23" s="4">
        <v>2.5</v>
      </c>
      <c r="F23" s="4">
        <v>5.5</v>
      </c>
      <c r="G23" s="4">
        <v>5</v>
      </c>
      <c r="H23" s="4">
        <v>9</v>
      </c>
      <c r="I23" s="4"/>
    </row>
    <row r="24" spans="3:9">
      <c r="C24" s="1">
        <v>26</v>
      </c>
      <c r="D24" s="1"/>
      <c r="E24" s="4">
        <v>2.5</v>
      </c>
      <c r="F24" s="4">
        <v>5.5</v>
      </c>
      <c r="G24" s="4">
        <v>5</v>
      </c>
      <c r="H24" s="4">
        <v>9</v>
      </c>
      <c r="I24" s="4"/>
    </row>
    <row r="25" spans="3:9">
      <c r="C25" s="1">
        <v>27</v>
      </c>
      <c r="D25" s="1"/>
      <c r="E25" s="4">
        <v>2.5</v>
      </c>
      <c r="F25" s="4">
        <v>5.5</v>
      </c>
      <c r="G25" s="4">
        <v>5</v>
      </c>
      <c r="H25" s="4">
        <v>9</v>
      </c>
      <c r="I25" s="4"/>
    </row>
    <row r="26" spans="3:9">
      <c r="C26" s="1">
        <v>28</v>
      </c>
      <c r="D26" s="1"/>
      <c r="E26" s="4">
        <v>2.5</v>
      </c>
      <c r="F26" s="4">
        <v>5.5</v>
      </c>
      <c r="G26" s="4">
        <v>5</v>
      </c>
      <c r="H26" s="4">
        <v>9</v>
      </c>
      <c r="I26" s="4"/>
    </row>
    <row r="27" spans="3:9">
      <c r="C27" s="1">
        <v>29</v>
      </c>
      <c r="D27" s="1"/>
      <c r="E27" s="4">
        <v>2.5</v>
      </c>
      <c r="F27" s="4">
        <v>5.5</v>
      </c>
      <c r="G27" s="4">
        <v>5</v>
      </c>
      <c r="H27" s="4">
        <v>9</v>
      </c>
      <c r="I27" s="4"/>
    </row>
    <row r="28" spans="3:9">
      <c r="C28" s="1">
        <v>30</v>
      </c>
      <c r="D28" s="1"/>
      <c r="E28" s="4">
        <v>2.5</v>
      </c>
      <c r="F28" s="4">
        <v>5.5</v>
      </c>
      <c r="G28" s="4">
        <v>5</v>
      </c>
      <c r="H28" s="4">
        <v>9</v>
      </c>
      <c r="I28" s="4"/>
    </row>
    <row r="29" spans="3:9">
      <c r="C29" s="1">
        <v>31</v>
      </c>
      <c r="D29" s="1"/>
      <c r="E29" s="4">
        <v>2.5</v>
      </c>
      <c r="F29" s="4">
        <v>5.5</v>
      </c>
      <c r="G29" s="4">
        <v>5</v>
      </c>
      <c r="H29" s="4">
        <v>9</v>
      </c>
      <c r="I29" s="4"/>
    </row>
    <row r="30" spans="3:9">
      <c r="C30" s="1">
        <v>32</v>
      </c>
      <c r="D30" s="1"/>
      <c r="E30" s="4">
        <v>2.5</v>
      </c>
      <c r="F30" s="4">
        <v>5.5</v>
      </c>
      <c r="G30" s="4">
        <v>5</v>
      </c>
      <c r="H30" s="4">
        <v>9</v>
      </c>
      <c r="I30" s="4"/>
    </row>
    <row r="31" spans="3:9">
      <c r="C31" s="1">
        <v>33</v>
      </c>
      <c r="D31" s="1"/>
      <c r="E31" s="4">
        <v>2.5</v>
      </c>
      <c r="F31" s="4">
        <v>5.5</v>
      </c>
      <c r="G31" s="4">
        <v>5</v>
      </c>
      <c r="H31" s="4">
        <v>9</v>
      </c>
      <c r="I31" s="4"/>
    </row>
    <row r="32" spans="3:9">
      <c r="C32" s="1">
        <v>34</v>
      </c>
      <c r="D32" s="1"/>
      <c r="E32" s="4">
        <v>2.5</v>
      </c>
      <c r="F32" s="4">
        <v>5.5</v>
      </c>
      <c r="G32" s="4">
        <v>5</v>
      </c>
      <c r="H32" s="4">
        <v>9</v>
      </c>
      <c r="I32" s="4"/>
    </row>
    <row r="33" spans="3:9">
      <c r="C33" s="1">
        <v>35</v>
      </c>
      <c r="D33" s="1"/>
      <c r="E33" s="4">
        <v>2.5</v>
      </c>
      <c r="F33" s="4">
        <v>5.5</v>
      </c>
      <c r="G33" s="4">
        <v>5</v>
      </c>
      <c r="H33" s="4">
        <v>9</v>
      </c>
      <c r="I33" s="4"/>
    </row>
    <row r="34" spans="3:9">
      <c r="C34" s="1">
        <v>36</v>
      </c>
      <c r="D34" s="1"/>
      <c r="E34" s="4">
        <v>2.5</v>
      </c>
      <c r="F34" s="4">
        <v>5.5</v>
      </c>
      <c r="G34" s="4">
        <v>5</v>
      </c>
      <c r="H34" s="4">
        <v>9</v>
      </c>
      <c r="I34" s="4"/>
    </row>
    <row r="35" spans="3:9">
      <c r="C35" s="1">
        <v>37</v>
      </c>
      <c r="D35" s="1"/>
      <c r="E35" s="4">
        <v>2.5</v>
      </c>
      <c r="F35" s="4">
        <v>5.5</v>
      </c>
      <c r="G35" s="4">
        <v>5</v>
      </c>
      <c r="H35" s="4">
        <v>9</v>
      </c>
      <c r="I35" s="4"/>
    </row>
    <row r="36" spans="3:9">
      <c r="C36" s="1">
        <v>38</v>
      </c>
      <c r="D36" s="1"/>
      <c r="E36" s="4">
        <v>2.5</v>
      </c>
      <c r="F36" s="4">
        <v>5.5</v>
      </c>
      <c r="G36" s="4">
        <v>5</v>
      </c>
      <c r="H36" s="4">
        <v>9</v>
      </c>
      <c r="I36" s="4"/>
    </row>
    <row r="37" spans="3:9">
      <c r="C37" s="1">
        <v>39</v>
      </c>
      <c r="D37" s="1"/>
      <c r="E37" s="4">
        <v>2.5</v>
      </c>
      <c r="F37" s="4">
        <v>5.5</v>
      </c>
      <c r="G37" s="4">
        <v>5</v>
      </c>
      <c r="H37" s="4">
        <v>9</v>
      </c>
      <c r="I37" s="4"/>
    </row>
    <row r="38" spans="3:9">
      <c r="C38" s="1">
        <v>40</v>
      </c>
      <c r="D38" s="1"/>
      <c r="E38" s="4">
        <v>2.5</v>
      </c>
      <c r="F38" s="4">
        <v>5.5</v>
      </c>
      <c r="G38" s="4">
        <v>5</v>
      </c>
      <c r="H38" s="4">
        <v>9</v>
      </c>
      <c r="I38" s="4"/>
    </row>
    <row r="39" spans="3:9">
      <c r="C39" s="1">
        <v>41</v>
      </c>
      <c r="D39" s="1"/>
      <c r="E39" s="4">
        <v>2.5</v>
      </c>
      <c r="F39" s="4">
        <v>5.5</v>
      </c>
      <c r="G39" s="4">
        <v>5</v>
      </c>
      <c r="H39" s="4">
        <v>9</v>
      </c>
      <c r="I39" s="4"/>
    </row>
    <row r="40" spans="3:9">
      <c r="C40" s="1">
        <v>42</v>
      </c>
      <c r="D40" s="1"/>
      <c r="E40" s="4">
        <v>3</v>
      </c>
      <c r="F40" s="4">
        <v>6</v>
      </c>
      <c r="G40" s="4">
        <v>6</v>
      </c>
      <c r="H40" s="4">
        <v>10</v>
      </c>
      <c r="I40" s="4"/>
    </row>
    <row r="41" spans="3:9">
      <c r="C41" s="1">
        <v>43</v>
      </c>
      <c r="D41" s="1"/>
      <c r="E41" s="4">
        <v>3</v>
      </c>
      <c r="F41" s="4">
        <v>6</v>
      </c>
      <c r="G41" s="4">
        <v>6</v>
      </c>
      <c r="H41" s="4">
        <v>10</v>
      </c>
      <c r="I41" s="4"/>
    </row>
    <row r="42" spans="3:9">
      <c r="C42" s="1">
        <v>44</v>
      </c>
      <c r="D42" s="1"/>
      <c r="E42" s="4">
        <v>3</v>
      </c>
      <c r="F42" s="4">
        <v>6</v>
      </c>
      <c r="G42" s="4">
        <v>6</v>
      </c>
      <c r="H42" s="4">
        <v>10</v>
      </c>
      <c r="I42" s="4"/>
    </row>
    <row r="43" spans="3:9">
      <c r="C43" s="1">
        <v>45</v>
      </c>
      <c r="D43" s="1"/>
      <c r="E43" s="4">
        <v>3.5</v>
      </c>
      <c r="F43" s="4">
        <v>6.5</v>
      </c>
      <c r="G43" s="4">
        <v>7</v>
      </c>
      <c r="H43" s="4">
        <v>11</v>
      </c>
      <c r="I43" s="4"/>
    </row>
    <row r="44" spans="3:9">
      <c r="C44" s="1">
        <v>46</v>
      </c>
      <c r="D44" s="1"/>
      <c r="E44" s="4">
        <v>3.5</v>
      </c>
      <c r="F44" s="4">
        <v>6.5</v>
      </c>
      <c r="G44" s="4">
        <v>7</v>
      </c>
      <c r="H44" s="4">
        <v>11</v>
      </c>
      <c r="I44" s="4"/>
    </row>
    <row r="45" spans="3:9">
      <c r="C45" s="1">
        <v>47</v>
      </c>
      <c r="D45" s="1"/>
      <c r="E45" s="4">
        <v>3.5</v>
      </c>
      <c r="F45" s="4">
        <v>6.5</v>
      </c>
      <c r="G45" s="4">
        <v>7</v>
      </c>
      <c r="H45" s="4">
        <v>11</v>
      </c>
      <c r="I45" s="4"/>
    </row>
    <row r="46" spans="3:9">
      <c r="C46" s="1">
        <v>48</v>
      </c>
      <c r="D46" s="1"/>
      <c r="E46" s="4">
        <v>4</v>
      </c>
      <c r="F46" s="4">
        <v>7</v>
      </c>
      <c r="G46" s="4">
        <v>8</v>
      </c>
      <c r="H46" s="4">
        <v>12</v>
      </c>
      <c r="I46" s="4"/>
    </row>
    <row r="47" spans="3:9">
      <c r="C47" s="1">
        <v>49</v>
      </c>
      <c r="D47" s="1"/>
      <c r="E47" s="4">
        <v>4</v>
      </c>
      <c r="F47" s="4">
        <v>7</v>
      </c>
      <c r="G47" s="4">
        <v>8</v>
      </c>
      <c r="H47" s="4">
        <v>12</v>
      </c>
      <c r="I47" s="4"/>
    </row>
    <row r="48" spans="3:9">
      <c r="C48" s="1">
        <v>50</v>
      </c>
      <c r="D48" s="1"/>
      <c r="E48" s="4">
        <v>4.5</v>
      </c>
      <c r="F48" s="4">
        <v>7.5</v>
      </c>
      <c r="G48" s="4">
        <v>9</v>
      </c>
      <c r="H48" s="4">
        <v>13</v>
      </c>
      <c r="I48" s="4"/>
    </row>
    <row r="49" spans="3:9">
      <c r="C49" s="1">
        <v>51</v>
      </c>
      <c r="D49" s="1"/>
      <c r="E49" s="4">
        <v>4.5</v>
      </c>
      <c r="F49" s="4">
        <v>7.5</v>
      </c>
      <c r="G49" s="4">
        <v>9</v>
      </c>
      <c r="H49" s="4">
        <v>13</v>
      </c>
      <c r="I49" s="4"/>
    </row>
    <row r="50" spans="3:9">
      <c r="C50" s="1">
        <v>52</v>
      </c>
      <c r="D50" s="1"/>
      <c r="E50" s="4">
        <v>5</v>
      </c>
      <c r="F50" s="4">
        <v>8</v>
      </c>
      <c r="G50" s="4">
        <v>10</v>
      </c>
      <c r="H50" s="4">
        <v>14</v>
      </c>
      <c r="I50" s="4"/>
    </row>
    <row r="51" spans="3:9">
      <c r="C51" s="1">
        <v>53</v>
      </c>
      <c r="D51" s="1"/>
      <c r="E51" s="4">
        <v>5.5</v>
      </c>
      <c r="F51" s="4">
        <v>8.5</v>
      </c>
      <c r="G51" s="4">
        <v>11</v>
      </c>
      <c r="H51" s="4">
        <v>15</v>
      </c>
      <c r="I51" s="4"/>
    </row>
    <row r="52" spans="3:9">
      <c r="C52" s="1">
        <v>54</v>
      </c>
      <c r="D52" s="1"/>
      <c r="E52" s="4">
        <v>5.5</v>
      </c>
      <c r="F52" s="4">
        <v>8.5</v>
      </c>
      <c r="G52" s="4">
        <v>11</v>
      </c>
      <c r="H52" s="4">
        <v>15</v>
      </c>
      <c r="I52" s="4"/>
    </row>
    <row r="53" spans="3:9">
      <c r="C53" s="1">
        <v>55</v>
      </c>
      <c r="D53" s="1"/>
      <c r="E53" s="4">
        <v>6</v>
      </c>
      <c r="F53" s="4">
        <v>9</v>
      </c>
      <c r="G53" s="4">
        <v>12</v>
      </c>
      <c r="H53" s="4">
        <v>16</v>
      </c>
      <c r="I53" s="4"/>
    </row>
    <row r="54" spans="3:9">
      <c r="C54" s="1">
        <v>56</v>
      </c>
      <c r="D54" s="1"/>
      <c r="E54" s="4">
        <v>6</v>
      </c>
      <c r="F54" s="4">
        <v>9</v>
      </c>
      <c r="G54" s="4">
        <v>12</v>
      </c>
      <c r="H54" s="4">
        <v>16</v>
      </c>
      <c r="I54" s="4"/>
    </row>
    <row r="55" spans="3:9">
      <c r="C55" s="1">
        <v>57</v>
      </c>
      <c r="D55" s="1"/>
      <c r="E55" s="4">
        <v>6.5</v>
      </c>
      <c r="F55" s="4">
        <v>9.5</v>
      </c>
      <c r="G55" s="4">
        <v>13</v>
      </c>
      <c r="H55" s="4">
        <v>17</v>
      </c>
      <c r="I55" s="4"/>
    </row>
    <row r="56" spans="3:9">
      <c r="C56" s="1">
        <v>58</v>
      </c>
      <c r="D56" s="1"/>
      <c r="E56" s="4">
        <v>7</v>
      </c>
      <c r="F56" s="4">
        <v>10</v>
      </c>
      <c r="G56" s="4">
        <v>14</v>
      </c>
      <c r="H56" s="4">
        <v>18</v>
      </c>
      <c r="I56" s="4"/>
    </row>
    <row r="57" spans="3:9">
      <c r="C57" s="1">
        <v>59</v>
      </c>
      <c r="D57" s="1"/>
      <c r="E57" s="4">
        <v>7.5</v>
      </c>
      <c r="F57" s="4">
        <v>10.5</v>
      </c>
      <c r="G57" s="4">
        <v>15</v>
      </c>
      <c r="H57" s="4">
        <v>19</v>
      </c>
      <c r="I57" s="4"/>
    </row>
    <row r="58" spans="3:9">
      <c r="C58" s="1">
        <v>60</v>
      </c>
      <c r="D58" s="1"/>
      <c r="E58" s="4">
        <v>8.5</v>
      </c>
      <c r="F58" s="4">
        <v>11.5</v>
      </c>
      <c r="G58" s="4">
        <v>17</v>
      </c>
      <c r="H58" s="4">
        <v>21</v>
      </c>
      <c r="I58" s="4"/>
    </row>
    <row r="59" spans="3:9">
      <c r="C59" s="1">
        <v>61</v>
      </c>
      <c r="D59" s="1"/>
      <c r="E59" s="4">
        <v>9</v>
      </c>
      <c r="F59" s="4">
        <v>12</v>
      </c>
      <c r="G59" s="4">
        <v>18</v>
      </c>
      <c r="H59" s="4">
        <v>22</v>
      </c>
      <c r="I59" s="4"/>
    </row>
    <row r="60" spans="3:9">
      <c r="C60" s="1">
        <v>62</v>
      </c>
      <c r="D60" s="1"/>
      <c r="E60" s="4">
        <v>9</v>
      </c>
      <c r="F60" s="4">
        <v>12</v>
      </c>
      <c r="G60" s="4">
        <v>18</v>
      </c>
      <c r="H60" s="4">
        <v>22</v>
      </c>
      <c r="I60" s="4"/>
    </row>
    <row r="61" spans="3:9">
      <c r="C61" s="1">
        <v>63</v>
      </c>
      <c r="D61" s="1"/>
      <c r="E61" s="4">
        <v>10</v>
      </c>
      <c r="F61" s="4">
        <v>13</v>
      </c>
      <c r="G61" s="4">
        <v>20</v>
      </c>
      <c r="H61" s="4">
        <v>24</v>
      </c>
      <c r="I61" s="4"/>
    </row>
    <row r="62" spans="3:9">
      <c r="C62" s="1">
        <v>64</v>
      </c>
      <c r="D62" s="1"/>
      <c r="E62" s="4">
        <v>10.5</v>
      </c>
      <c r="F62" s="4">
        <v>13.5</v>
      </c>
      <c r="G62" s="4">
        <v>21</v>
      </c>
      <c r="H62" s="4">
        <v>25</v>
      </c>
      <c r="I62" s="4"/>
    </row>
    <row r="63" spans="3:9">
      <c r="C63" s="1">
        <v>65</v>
      </c>
      <c r="D63" s="1"/>
      <c r="E63" s="4">
        <v>11</v>
      </c>
      <c r="F63" s="4">
        <v>14</v>
      </c>
      <c r="G63" s="4">
        <v>22</v>
      </c>
      <c r="H63" s="4">
        <v>26</v>
      </c>
      <c r="I63" s="4"/>
    </row>
    <row r="64" spans="3:9">
      <c r="C64" s="1">
        <v>66</v>
      </c>
      <c r="D64" s="1"/>
      <c r="E64" s="4">
        <v>11.5</v>
      </c>
      <c r="F64" s="4">
        <v>14.5</v>
      </c>
      <c r="G64" s="4">
        <v>23</v>
      </c>
      <c r="H64" s="4">
        <v>27</v>
      </c>
      <c r="I64" s="4"/>
    </row>
    <row r="65" spans="3:9">
      <c r="C65" s="1">
        <v>67</v>
      </c>
      <c r="D65" s="1"/>
      <c r="E65" s="4">
        <v>12</v>
      </c>
      <c r="F65" s="4">
        <v>15</v>
      </c>
      <c r="G65" s="4">
        <v>24</v>
      </c>
      <c r="H65" s="4">
        <v>28</v>
      </c>
      <c r="I65" s="4"/>
    </row>
    <row r="66" spans="3:9">
      <c r="C66" s="1">
        <v>68</v>
      </c>
      <c r="D66" s="1"/>
      <c r="E66" s="4">
        <v>12.5</v>
      </c>
      <c r="F66" s="4">
        <v>15.5</v>
      </c>
      <c r="G66" s="4">
        <v>25</v>
      </c>
      <c r="H66" s="4">
        <v>29</v>
      </c>
      <c r="I66" s="4"/>
    </row>
    <row r="67" spans="3:9">
      <c r="C67" s="1">
        <v>69</v>
      </c>
      <c r="D67" s="1"/>
      <c r="E67" s="4">
        <v>13</v>
      </c>
      <c r="F67" s="4">
        <v>16</v>
      </c>
      <c r="G67" s="4">
        <v>26</v>
      </c>
      <c r="H67" s="4">
        <v>30</v>
      </c>
      <c r="I67" s="4"/>
    </row>
    <row r="68" spans="3:9">
      <c r="C68" s="1">
        <v>70</v>
      </c>
      <c r="D68" s="1"/>
      <c r="E68" s="4">
        <v>13.5</v>
      </c>
      <c r="F68" s="4">
        <v>16.5</v>
      </c>
      <c r="G68" s="4">
        <v>27</v>
      </c>
      <c r="H68" s="4">
        <v>31</v>
      </c>
      <c r="I68" s="4"/>
    </row>
    <row r="69" spans="3:9">
      <c r="C69" s="1">
        <v>71</v>
      </c>
      <c r="D69" s="1"/>
      <c r="E69" s="4">
        <v>14</v>
      </c>
      <c r="F69" s="4">
        <v>17</v>
      </c>
      <c r="G69" s="4">
        <v>28</v>
      </c>
      <c r="H69" s="4">
        <v>32</v>
      </c>
      <c r="I69" s="4"/>
    </row>
    <row r="70" spans="3:9">
      <c r="C70" s="1">
        <v>72</v>
      </c>
      <c r="D70" s="1"/>
      <c r="E70" s="4">
        <v>14.5</v>
      </c>
      <c r="F70" s="4">
        <v>17.5</v>
      </c>
      <c r="G70" s="4">
        <v>29</v>
      </c>
      <c r="H70" s="4">
        <v>33</v>
      </c>
      <c r="I70" s="4"/>
    </row>
    <row r="71" spans="3:9">
      <c r="C71" s="1">
        <v>73</v>
      </c>
      <c r="D71" s="1"/>
      <c r="E71" s="4">
        <v>15.5</v>
      </c>
      <c r="F71" s="4">
        <v>18.5</v>
      </c>
      <c r="G71" s="4">
        <v>31</v>
      </c>
      <c r="H71" s="4">
        <v>35</v>
      </c>
      <c r="I71" s="4"/>
    </row>
    <row r="72" spans="3:9">
      <c r="C72" s="1">
        <v>74</v>
      </c>
      <c r="D72" s="1"/>
      <c r="E72" s="4">
        <v>16.5</v>
      </c>
      <c r="F72" s="4">
        <v>19.5</v>
      </c>
      <c r="G72" s="4">
        <v>33</v>
      </c>
      <c r="H72" s="4">
        <v>37</v>
      </c>
      <c r="I72" s="4"/>
    </row>
    <row r="73" spans="3:9">
      <c r="C73" s="1">
        <v>75</v>
      </c>
      <c r="D73" s="1"/>
      <c r="E73" s="4">
        <v>16.5</v>
      </c>
      <c r="F73" s="4">
        <v>19.5</v>
      </c>
      <c r="G73" s="4">
        <v>33</v>
      </c>
      <c r="H73" s="4">
        <v>37</v>
      </c>
      <c r="I73" s="4"/>
    </row>
    <row r="74" spans="3:9">
      <c r="C74" s="1">
        <v>76</v>
      </c>
      <c r="D74" s="1"/>
      <c r="E74" s="4">
        <v>16.5</v>
      </c>
      <c r="F74" s="4">
        <v>19.5</v>
      </c>
      <c r="G74" s="4">
        <v>33</v>
      </c>
      <c r="H74" s="4">
        <v>37</v>
      </c>
      <c r="I74" s="4"/>
    </row>
    <row r="75" spans="3:9">
      <c r="C75" s="1">
        <v>77</v>
      </c>
      <c r="D75" s="1"/>
      <c r="E75" s="4">
        <v>16.5</v>
      </c>
      <c r="F75" s="4">
        <v>19.5</v>
      </c>
      <c r="G75" s="4">
        <v>33</v>
      </c>
      <c r="H75" s="4">
        <v>37</v>
      </c>
      <c r="I75" s="4"/>
    </row>
    <row r="76" spans="3:9">
      <c r="C76" s="1">
        <v>78</v>
      </c>
      <c r="D76" s="1"/>
      <c r="E76" s="4">
        <v>17.5</v>
      </c>
      <c r="F76" s="4">
        <v>20.5</v>
      </c>
      <c r="G76" s="4">
        <v>35</v>
      </c>
      <c r="H76" s="4">
        <v>39</v>
      </c>
      <c r="I76" s="4"/>
    </row>
    <row r="77" spans="3:9">
      <c r="C77" s="1">
        <v>79</v>
      </c>
      <c r="D77" s="1"/>
      <c r="E77" s="4">
        <v>18</v>
      </c>
      <c r="F77" s="4">
        <v>21</v>
      </c>
      <c r="G77" s="4">
        <v>36</v>
      </c>
      <c r="H77" s="4">
        <v>40</v>
      </c>
      <c r="I77" s="4"/>
    </row>
    <row r="78" spans="3:9">
      <c r="C78" s="1">
        <v>80</v>
      </c>
      <c r="D78" s="1"/>
      <c r="E78" s="4">
        <v>18.5</v>
      </c>
      <c r="F78" s="4">
        <v>21.5</v>
      </c>
      <c r="G78" s="4">
        <v>37</v>
      </c>
      <c r="H78" s="4">
        <v>41</v>
      </c>
      <c r="I78" s="4"/>
    </row>
    <row r="79" spans="3:9">
      <c r="C79" s="1">
        <v>81</v>
      </c>
      <c r="D79" s="1"/>
      <c r="E79" s="4">
        <v>19.5</v>
      </c>
      <c r="F79" s="4">
        <v>22.5</v>
      </c>
      <c r="G79" s="4">
        <v>39</v>
      </c>
      <c r="H79" s="4">
        <v>43</v>
      </c>
      <c r="I79" s="4"/>
    </row>
    <row r="80" spans="3:9">
      <c r="C80" s="1">
        <v>82</v>
      </c>
      <c r="D80" s="1"/>
      <c r="E80" s="4">
        <v>20</v>
      </c>
      <c r="F80" s="4">
        <v>23</v>
      </c>
      <c r="G80" s="4">
        <v>40</v>
      </c>
      <c r="H80" s="4">
        <v>44</v>
      </c>
      <c r="I80" s="4"/>
    </row>
    <row r="81" spans="3:9">
      <c r="C81" s="1">
        <v>83</v>
      </c>
      <c r="D81" s="1"/>
      <c r="E81" s="4">
        <v>20.5</v>
      </c>
      <c r="F81" s="4">
        <v>23.5</v>
      </c>
      <c r="G81" s="4">
        <v>41</v>
      </c>
      <c r="H81" s="4">
        <v>45</v>
      </c>
      <c r="I81" s="4"/>
    </row>
    <row r="82" spans="3:9">
      <c r="C82" s="1">
        <v>84</v>
      </c>
      <c r="D82" s="1"/>
      <c r="E82" s="4">
        <v>21</v>
      </c>
      <c r="F82" s="4">
        <v>24</v>
      </c>
      <c r="G82" s="4">
        <v>42</v>
      </c>
      <c r="H82" s="4">
        <v>46</v>
      </c>
      <c r="I82" s="4"/>
    </row>
    <row r="83" spans="3:9">
      <c r="C83" s="1">
        <v>85</v>
      </c>
      <c r="D83" s="1"/>
      <c r="E83" s="4">
        <v>21.5</v>
      </c>
      <c r="F83" s="4">
        <v>24.5</v>
      </c>
      <c r="G83" s="4">
        <v>43</v>
      </c>
      <c r="H83" s="4">
        <v>47</v>
      </c>
      <c r="I83" s="4"/>
    </row>
    <row r="84" spans="3:9">
      <c r="C84" s="1">
        <v>86</v>
      </c>
      <c r="D84" s="1"/>
      <c r="E84" s="4">
        <v>22</v>
      </c>
      <c r="F84" s="4">
        <v>25</v>
      </c>
      <c r="G84" s="4">
        <v>44</v>
      </c>
      <c r="H84" s="4">
        <v>48</v>
      </c>
      <c r="I84" s="4"/>
    </row>
    <row r="85" spans="3:9">
      <c r="C85" s="1">
        <v>87</v>
      </c>
      <c r="D85" s="1"/>
      <c r="E85" s="4">
        <v>22.5</v>
      </c>
      <c r="F85" s="4">
        <v>25.5</v>
      </c>
      <c r="G85" s="4">
        <v>45</v>
      </c>
      <c r="H85" s="4">
        <v>49</v>
      </c>
      <c r="I85" s="4"/>
    </row>
    <row r="86" spans="3:9">
      <c r="C86" s="1">
        <v>88</v>
      </c>
      <c r="D86" s="1"/>
      <c r="E86" s="4">
        <v>22.5</v>
      </c>
      <c r="F86" s="4">
        <v>25.5</v>
      </c>
      <c r="G86" s="4">
        <v>45</v>
      </c>
      <c r="H86" s="4">
        <v>49</v>
      </c>
      <c r="I86" s="4"/>
    </row>
    <row r="87" spans="3:9">
      <c r="C87" s="1">
        <v>89</v>
      </c>
      <c r="D87" s="1"/>
      <c r="E87" s="4">
        <v>22.5</v>
      </c>
      <c r="F87" s="4">
        <v>25.5</v>
      </c>
      <c r="G87" s="4">
        <v>45</v>
      </c>
      <c r="H87" s="4">
        <v>49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5F9B-322D-4FA1-ACA1-857CF7B70D68}">
  <sheetPr codeName="Sheet23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14</v>
      </c>
      <c r="F16" s="4">
        <v>23</v>
      </c>
      <c r="G16" s="4">
        <v>28</v>
      </c>
      <c r="H16" s="4">
        <v>40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14</v>
      </c>
      <c r="F17" s="4">
        <v>23</v>
      </c>
      <c r="G17" s="4">
        <v>28</v>
      </c>
      <c r="H17" s="4">
        <v>40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14</v>
      </c>
      <c r="F18" s="4">
        <v>23</v>
      </c>
      <c r="G18" s="4">
        <v>28</v>
      </c>
      <c r="H18" s="4">
        <v>40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14</v>
      </c>
      <c r="F19" s="4">
        <v>23</v>
      </c>
      <c r="G19" s="4">
        <v>28</v>
      </c>
      <c r="H19" s="4">
        <v>40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14</v>
      </c>
      <c r="F20" s="4">
        <v>23</v>
      </c>
      <c r="G20" s="4">
        <v>28</v>
      </c>
      <c r="H20" s="4">
        <v>40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14</v>
      </c>
      <c r="F21" s="4">
        <v>23</v>
      </c>
      <c r="G21" s="4">
        <v>28</v>
      </c>
      <c r="H21" s="4">
        <v>40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14</v>
      </c>
      <c r="F22" s="4">
        <v>23</v>
      </c>
      <c r="G22" s="4">
        <v>28</v>
      </c>
      <c r="H22" s="4">
        <v>40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14</v>
      </c>
      <c r="F23" s="4">
        <v>23</v>
      </c>
      <c r="G23" s="4">
        <v>28</v>
      </c>
      <c r="H23" s="4">
        <v>40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14</v>
      </c>
      <c r="F24" s="4">
        <v>23</v>
      </c>
      <c r="G24" s="4">
        <v>28</v>
      </c>
      <c r="H24" s="4">
        <v>40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14</v>
      </c>
      <c r="F25" s="4">
        <v>23</v>
      </c>
      <c r="G25" s="4">
        <v>28</v>
      </c>
      <c r="H25" s="4">
        <v>40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14</v>
      </c>
      <c r="F26" s="4">
        <v>23</v>
      </c>
      <c r="G26" s="4">
        <v>28</v>
      </c>
      <c r="H26" s="4">
        <v>40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14</v>
      </c>
      <c r="F27" s="4">
        <v>23</v>
      </c>
      <c r="G27" s="4">
        <v>28</v>
      </c>
      <c r="H27" s="4">
        <v>40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14</v>
      </c>
      <c r="F28" s="4">
        <v>23</v>
      </c>
      <c r="G28" s="4">
        <v>28</v>
      </c>
      <c r="H28" s="4">
        <v>40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14</v>
      </c>
      <c r="F29" s="4">
        <v>23</v>
      </c>
      <c r="G29" s="4">
        <v>28</v>
      </c>
      <c r="H29" s="4">
        <v>40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14</v>
      </c>
      <c r="F30" s="4">
        <v>23</v>
      </c>
      <c r="G30" s="4">
        <v>28</v>
      </c>
      <c r="H30" s="4">
        <v>40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14</v>
      </c>
      <c r="F31" s="4">
        <v>23</v>
      </c>
      <c r="G31" s="4">
        <v>28</v>
      </c>
      <c r="H31" s="4">
        <v>40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14</v>
      </c>
      <c r="F32" s="4">
        <v>23</v>
      </c>
      <c r="G32" s="4">
        <v>28</v>
      </c>
      <c r="H32" s="4">
        <v>40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14</v>
      </c>
      <c r="F33" s="4">
        <v>23</v>
      </c>
      <c r="G33" s="4">
        <v>28</v>
      </c>
      <c r="H33" s="4">
        <v>40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14</v>
      </c>
      <c r="F34" s="4">
        <v>23</v>
      </c>
      <c r="G34" s="4">
        <v>28</v>
      </c>
      <c r="H34" s="4">
        <v>40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14</v>
      </c>
      <c r="F35" s="4">
        <v>23</v>
      </c>
      <c r="G35" s="4">
        <v>28</v>
      </c>
      <c r="H35" s="4">
        <v>40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14</v>
      </c>
      <c r="F36" s="4">
        <v>23</v>
      </c>
      <c r="G36" s="4">
        <v>28</v>
      </c>
      <c r="H36" s="4">
        <v>40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14</v>
      </c>
      <c r="F37" s="4">
        <v>23</v>
      </c>
      <c r="G37" s="4">
        <v>28</v>
      </c>
      <c r="H37" s="4">
        <v>40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14</v>
      </c>
      <c r="F38" s="4">
        <v>23</v>
      </c>
      <c r="G38" s="4">
        <v>28</v>
      </c>
      <c r="H38" s="4">
        <v>40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15</v>
      </c>
      <c r="F39" s="4">
        <v>24</v>
      </c>
      <c r="G39" s="4">
        <v>30</v>
      </c>
      <c r="H39" s="4">
        <v>42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16</v>
      </c>
      <c r="F40" s="4">
        <v>25</v>
      </c>
      <c r="G40" s="4">
        <v>32</v>
      </c>
      <c r="H40" s="4">
        <v>44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17</v>
      </c>
      <c r="F41" s="4">
        <v>26</v>
      </c>
      <c r="G41" s="4">
        <v>34</v>
      </c>
      <c r="H41" s="4">
        <v>46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17</v>
      </c>
      <c r="F42" s="4">
        <v>26</v>
      </c>
      <c r="G42" s="4">
        <v>34</v>
      </c>
      <c r="H42" s="4">
        <v>46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18</v>
      </c>
      <c r="F43" s="4">
        <v>27</v>
      </c>
      <c r="G43" s="4">
        <v>36</v>
      </c>
      <c r="H43" s="4">
        <v>48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19</v>
      </c>
      <c r="F44" s="4">
        <v>28</v>
      </c>
      <c r="G44" s="4">
        <v>38</v>
      </c>
      <c r="H44" s="4">
        <v>50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20</v>
      </c>
      <c r="F45" s="4">
        <v>29</v>
      </c>
      <c r="G45" s="4">
        <v>40</v>
      </c>
      <c r="H45" s="4">
        <v>52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21</v>
      </c>
      <c r="F46" s="4">
        <v>30</v>
      </c>
      <c r="G46" s="4">
        <v>42</v>
      </c>
      <c r="H46" s="4">
        <v>54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23</v>
      </c>
      <c r="F47" s="4">
        <v>32</v>
      </c>
      <c r="G47" s="4">
        <v>46</v>
      </c>
      <c r="H47" s="4">
        <v>58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24</v>
      </c>
      <c r="F48" s="4">
        <v>33</v>
      </c>
      <c r="G48" s="4">
        <v>48</v>
      </c>
      <c r="H48" s="4">
        <v>60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25</v>
      </c>
      <c r="F49" s="4">
        <v>34</v>
      </c>
      <c r="G49" s="4">
        <v>50</v>
      </c>
      <c r="H49" s="4">
        <v>62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26</v>
      </c>
      <c r="F50" s="4">
        <v>35</v>
      </c>
      <c r="G50" s="4">
        <v>52</v>
      </c>
      <c r="H50" s="4">
        <v>64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28</v>
      </c>
      <c r="F51" s="4">
        <v>37</v>
      </c>
      <c r="G51" s="4">
        <v>56</v>
      </c>
      <c r="H51" s="4">
        <v>68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29</v>
      </c>
      <c r="F52" s="4">
        <v>38</v>
      </c>
      <c r="G52" s="4">
        <v>58</v>
      </c>
      <c r="H52" s="4">
        <v>70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31</v>
      </c>
      <c r="F53" s="4">
        <v>40</v>
      </c>
      <c r="G53" s="4">
        <v>62</v>
      </c>
      <c r="H53" s="4">
        <v>74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33</v>
      </c>
      <c r="F54" s="4">
        <v>42</v>
      </c>
      <c r="G54" s="4">
        <v>66</v>
      </c>
      <c r="H54" s="4">
        <v>78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34</v>
      </c>
      <c r="F55" s="4">
        <v>43</v>
      </c>
      <c r="G55" s="4">
        <v>68</v>
      </c>
      <c r="H55" s="4">
        <v>80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36</v>
      </c>
      <c r="F56" s="4">
        <v>45</v>
      </c>
      <c r="G56" s="4">
        <v>72</v>
      </c>
      <c r="H56" s="4">
        <v>84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38</v>
      </c>
      <c r="F57" s="4">
        <v>47</v>
      </c>
      <c r="G57" s="4">
        <v>76</v>
      </c>
      <c r="H57" s="4">
        <v>88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43</v>
      </c>
      <c r="F58" s="4">
        <v>52</v>
      </c>
      <c r="G58" s="4">
        <v>86</v>
      </c>
      <c r="H58" s="4">
        <v>98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45</v>
      </c>
      <c r="F59" s="4">
        <v>54</v>
      </c>
      <c r="G59" s="4">
        <v>90</v>
      </c>
      <c r="H59" s="4">
        <v>102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48</v>
      </c>
      <c r="F60" s="4">
        <v>57</v>
      </c>
      <c r="G60" s="4">
        <v>96</v>
      </c>
      <c r="H60" s="4">
        <v>108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51</v>
      </c>
      <c r="F61" s="4">
        <v>60</v>
      </c>
      <c r="G61" s="4">
        <v>102</v>
      </c>
      <c r="H61" s="4">
        <v>114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55</v>
      </c>
      <c r="F62" s="4">
        <v>64</v>
      </c>
      <c r="G62" s="4">
        <v>110</v>
      </c>
      <c r="H62" s="4">
        <v>122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58</v>
      </c>
      <c r="F63" s="4">
        <v>67</v>
      </c>
      <c r="G63" s="4">
        <v>116</v>
      </c>
      <c r="H63" s="4">
        <v>128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61</v>
      </c>
      <c r="F64" s="4">
        <v>70</v>
      </c>
      <c r="G64" s="4">
        <v>122</v>
      </c>
      <c r="H64" s="4">
        <v>134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64</v>
      </c>
      <c r="F65" s="4">
        <v>73</v>
      </c>
      <c r="G65" s="4">
        <v>128</v>
      </c>
      <c r="H65" s="4">
        <v>140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67</v>
      </c>
      <c r="F66" s="4">
        <v>76</v>
      </c>
      <c r="G66" s="4">
        <v>134</v>
      </c>
      <c r="H66" s="4">
        <v>146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70</v>
      </c>
      <c r="F67" s="4">
        <v>79</v>
      </c>
      <c r="G67" s="4">
        <v>140</v>
      </c>
      <c r="H67" s="4">
        <v>152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73</v>
      </c>
      <c r="F68" s="4">
        <v>82</v>
      </c>
      <c r="G68" s="4">
        <v>146</v>
      </c>
      <c r="H68" s="4">
        <v>158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76</v>
      </c>
      <c r="F69" s="4">
        <v>85</v>
      </c>
      <c r="G69" s="4">
        <v>152</v>
      </c>
      <c r="H69" s="4">
        <v>164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80</v>
      </c>
      <c r="F70" s="4">
        <v>89</v>
      </c>
      <c r="G70" s="4">
        <v>160</v>
      </c>
      <c r="H70" s="4">
        <v>172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83</v>
      </c>
      <c r="F71" s="4">
        <v>92</v>
      </c>
      <c r="G71" s="4">
        <v>166</v>
      </c>
      <c r="H71" s="4">
        <v>178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87</v>
      </c>
      <c r="F72" s="4">
        <v>96</v>
      </c>
      <c r="G72" s="4">
        <v>174</v>
      </c>
      <c r="H72" s="4">
        <v>186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87</v>
      </c>
      <c r="F73" s="4">
        <v>96</v>
      </c>
      <c r="G73" s="4">
        <v>174</v>
      </c>
      <c r="H73" s="4">
        <v>186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87</v>
      </c>
      <c r="F74" s="4">
        <v>96</v>
      </c>
      <c r="G74" s="4">
        <v>174</v>
      </c>
      <c r="H74" s="4">
        <v>186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87</v>
      </c>
      <c r="F75" s="4">
        <v>96</v>
      </c>
      <c r="G75" s="4">
        <v>174</v>
      </c>
      <c r="H75" s="4">
        <v>186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90</v>
      </c>
      <c r="F76" s="4">
        <v>99</v>
      </c>
      <c r="G76" s="4">
        <v>180</v>
      </c>
      <c r="H76" s="4">
        <v>192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93</v>
      </c>
      <c r="F77" s="4">
        <v>102</v>
      </c>
      <c r="G77" s="4">
        <v>186</v>
      </c>
      <c r="H77" s="4">
        <v>198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96</v>
      </c>
      <c r="F78" s="4">
        <v>105</v>
      </c>
      <c r="G78" s="4">
        <v>192</v>
      </c>
      <c r="H78" s="4">
        <v>204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99</v>
      </c>
      <c r="F79" s="4">
        <v>108</v>
      </c>
      <c r="G79" s="4">
        <v>198</v>
      </c>
      <c r="H79" s="4">
        <v>210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102</v>
      </c>
      <c r="F80" s="4">
        <v>111</v>
      </c>
      <c r="G80" s="4">
        <v>204</v>
      </c>
      <c r="H80" s="4">
        <v>216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105</v>
      </c>
      <c r="F81" s="4">
        <v>114</v>
      </c>
      <c r="G81" s="4">
        <v>210</v>
      </c>
      <c r="H81" s="4">
        <v>222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108</v>
      </c>
      <c r="F82" s="4">
        <v>117</v>
      </c>
      <c r="G82" s="4">
        <v>216</v>
      </c>
      <c r="H82" s="4">
        <v>228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110</v>
      </c>
      <c r="F83" s="4">
        <v>119</v>
      </c>
      <c r="G83" s="4">
        <v>220</v>
      </c>
      <c r="H83" s="4">
        <v>232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112</v>
      </c>
      <c r="F84" s="4">
        <v>121</v>
      </c>
      <c r="G84" s="4">
        <v>224</v>
      </c>
      <c r="H84" s="4">
        <v>236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113</v>
      </c>
      <c r="F85" s="4">
        <v>122</v>
      </c>
      <c r="G85" s="4">
        <v>226</v>
      </c>
      <c r="H85" s="4">
        <v>238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113</v>
      </c>
      <c r="F86" s="4">
        <v>122</v>
      </c>
      <c r="G86" s="4">
        <v>226</v>
      </c>
      <c r="H86" s="4">
        <v>238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113</v>
      </c>
      <c r="F87" s="4">
        <v>122</v>
      </c>
      <c r="G87" s="4">
        <v>226</v>
      </c>
      <c r="H87" s="4">
        <v>238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2319-5AD3-40C5-9996-4E500A69447B}">
  <sheetPr codeName="Sheet24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54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3</v>
      </c>
      <c r="F16" s="4">
        <v>6</v>
      </c>
      <c r="G16" s="4">
        <v>6</v>
      </c>
      <c r="H16" s="4">
        <v>10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3</v>
      </c>
      <c r="F17" s="4">
        <v>6</v>
      </c>
      <c r="G17" s="4">
        <v>6</v>
      </c>
      <c r="H17" s="4">
        <v>10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3</v>
      </c>
      <c r="F18" s="4">
        <v>6</v>
      </c>
      <c r="G18" s="4">
        <v>6</v>
      </c>
      <c r="H18" s="4">
        <v>10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3</v>
      </c>
      <c r="F19" s="4">
        <v>6</v>
      </c>
      <c r="G19" s="4">
        <v>6</v>
      </c>
      <c r="H19" s="4">
        <v>10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3</v>
      </c>
      <c r="F20" s="4">
        <v>6</v>
      </c>
      <c r="G20" s="4">
        <v>6</v>
      </c>
      <c r="H20" s="4">
        <v>10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3</v>
      </c>
      <c r="F21" s="4">
        <v>6</v>
      </c>
      <c r="G21" s="4">
        <v>6</v>
      </c>
      <c r="H21" s="4">
        <v>10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3</v>
      </c>
      <c r="F22" s="4">
        <v>6</v>
      </c>
      <c r="G22" s="4">
        <v>6</v>
      </c>
      <c r="H22" s="4">
        <v>10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3</v>
      </c>
      <c r="F23" s="4">
        <v>6</v>
      </c>
      <c r="G23" s="4">
        <v>6</v>
      </c>
      <c r="H23" s="4">
        <v>10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3</v>
      </c>
      <c r="F24" s="4">
        <v>6</v>
      </c>
      <c r="G24" s="4">
        <v>6</v>
      </c>
      <c r="H24" s="4">
        <v>10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3</v>
      </c>
      <c r="F25" s="4">
        <v>6</v>
      </c>
      <c r="G25" s="4">
        <v>6</v>
      </c>
      <c r="H25" s="4">
        <v>10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3</v>
      </c>
      <c r="F26" s="4">
        <v>6</v>
      </c>
      <c r="G26" s="4">
        <v>6</v>
      </c>
      <c r="H26" s="4">
        <v>10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3</v>
      </c>
      <c r="F27" s="4">
        <v>6</v>
      </c>
      <c r="G27" s="4">
        <v>6</v>
      </c>
      <c r="H27" s="4">
        <v>10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3</v>
      </c>
      <c r="F28" s="4">
        <v>6</v>
      </c>
      <c r="G28" s="4">
        <v>6</v>
      </c>
      <c r="H28" s="4">
        <v>10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3</v>
      </c>
      <c r="F29" s="4">
        <v>6</v>
      </c>
      <c r="G29" s="4">
        <v>6</v>
      </c>
      <c r="H29" s="4">
        <v>10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3</v>
      </c>
      <c r="F30" s="4">
        <v>6</v>
      </c>
      <c r="G30" s="4">
        <v>6</v>
      </c>
      <c r="H30" s="4">
        <v>10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3</v>
      </c>
      <c r="F31" s="4">
        <v>6</v>
      </c>
      <c r="G31" s="4">
        <v>6</v>
      </c>
      <c r="H31" s="4">
        <v>10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3</v>
      </c>
      <c r="F32" s="4">
        <v>6</v>
      </c>
      <c r="G32" s="4">
        <v>6</v>
      </c>
      <c r="H32" s="4">
        <v>10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3</v>
      </c>
      <c r="F33" s="4">
        <v>6</v>
      </c>
      <c r="G33" s="4">
        <v>6</v>
      </c>
      <c r="H33" s="4">
        <v>10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3</v>
      </c>
      <c r="F34" s="4">
        <v>6</v>
      </c>
      <c r="G34" s="4">
        <v>6</v>
      </c>
      <c r="H34" s="4">
        <v>10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3</v>
      </c>
      <c r="F35" s="4">
        <v>6</v>
      </c>
      <c r="G35" s="4">
        <v>6</v>
      </c>
      <c r="H35" s="4">
        <v>10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3</v>
      </c>
      <c r="F36" s="4">
        <v>6</v>
      </c>
      <c r="G36" s="4">
        <v>6</v>
      </c>
      <c r="H36" s="4">
        <v>10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3</v>
      </c>
      <c r="F37" s="4">
        <v>6</v>
      </c>
      <c r="G37" s="4">
        <v>6</v>
      </c>
      <c r="H37" s="4">
        <v>10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3</v>
      </c>
      <c r="F38" s="4">
        <v>6</v>
      </c>
      <c r="G38" s="4">
        <v>6</v>
      </c>
      <c r="H38" s="4">
        <v>10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3</v>
      </c>
      <c r="F39" s="4">
        <v>6</v>
      </c>
      <c r="G39" s="4">
        <v>6</v>
      </c>
      <c r="H39" s="4">
        <v>10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3</v>
      </c>
      <c r="F40" s="4">
        <v>6</v>
      </c>
      <c r="G40" s="4">
        <v>6</v>
      </c>
      <c r="H40" s="4">
        <v>10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3</v>
      </c>
      <c r="F41" s="4">
        <v>6</v>
      </c>
      <c r="G41" s="4">
        <v>6</v>
      </c>
      <c r="H41" s="4">
        <v>10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3</v>
      </c>
      <c r="F42" s="4">
        <v>6</v>
      </c>
      <c r="G42" s="4">
        <v>6</v>
      </c>
      <c r="H42" s="4">
        <v>10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3</v>
      </c>
      <c r="F43" s="4">
        <v>6</v>
      </c>
      <c r="G43" s="4">
        <v>6</v>
      </c>
      <c r="H43" s="4">
        <v>10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3</v>
      </c>
      <c r="F44" s="4">
        <v>6</v>
      </c>
      <c r="G44" s="4">
        <v>6</v>
      </c>
      <c r="H44" s="4">
        <v>10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4</v>
      </c>
      <c r="F45" s="4">
        <v>7</v>
      </c>
      <c r="G45" s="4">
        <v>8</v>
      </c>
      <c r="H45" s="4">
        <v>12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4</v>
      </c>
      <c r="F46" s="4">
        <v>7</v>
      </c>
      <c r="G46" s="4">
        <v>8</v>
      </c>
      <c r="H46" s="4">
        <v>12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4</v>
      </c>
      <c r="F47" s="4">
        <v>7</v>
      </c>
      <c r="G47" s="4">
        <v>8</v>
      </c>
      <c r="H47" s="4">
        <v>12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4</v>
      </c>
      <c r="F48" s="4">
        <v>7</v>
      </c>
      <c r="G48" s="4">
        <v>8</v>
      </c>
      <c r="H48" s="4">
        <v>12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5</v>
      </c>
      <c r="F49" s="4">
        <v>8</v>
      </c>
      <c r="G49" s="4">
        <v>10</v>
      </c>
      <c r="H49" s="4">
        <v>14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5</v>
      </c>
      <c r="F50" s="4">
        <v>8</v>
      </c>
      <c r="G50" s="4">
        <v>10</v>
      </c>
      <c r="H50" s="4">
        <v>14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5</v>
      </c>
      <c r="F51" s="4">
        <v>8</v>
      </c>
      <c r="G51" s="4">
        <v>10</v>
      </c>
      <c r="H51" s="4">
        <v>14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6</v>
      </c>
      <c r="F52" s="4">
        <v>9</v>
      </c>
      <c r="G52" s="4">
        <v>12</v>
      </c>
      <c r="H52" s="4">
        <v>16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6</v>
      </c>
      <c r="F53" s="4">
        <v>9</v>
      </c>
      <c r="G53" s="4">
        <v>12</v>
      </c>
      <c r="H53" s="4">
        <v>16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7</v>
      </c>
      <c r="F54" s="4">
        <v>10</v>
      </c>
      <c r="G54" s="4">
        <v>14</v>
      </c>
      <c r="H54" s="4">
        <v>18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7</v>
      </c>
      <c r="F55" s="4">
        <v>10</v>
      </c>
      <c r="G55" s="4">
        <v>14</v>
      </c>
      <c r="H55" s="4">
        <v>18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8</v>
      </c>
      <c r="F56" s="4">
        <v>11</v>
      </c>
      <c r="G56" s="4">
        <v>16</v>
      </c>
      <c r="H56" s="4">
        <v>20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9</v>
      </c>
      <c r="F57" s="4">
        <v>12</v>
      </c>
      <c r="G57" s="4">
        <v>18</v>
      </c>
      <c r="H57" s="4">
        <v>22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10</v>
      </c>
      <c r="F58" s="4">
        <v>13</v>
      </c>
      <c r="G58" s="4">
        <v>20</v>
      </c>
      <c r="H58" s="4">
        <v>24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11</v>
      </c>
      <c r="F59" s="4">
        <v>14</v>
      </c>
      <c r="G59" s="4">
        <v>22</v>
      </c>
      <c r="H59" s="4">
        <v>26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12</v>
      </c>
      <c r="F60" s="4">
        <v>15</v>
      </c>
      <c r="G60" s="4">
        <v>24</v>
      </c>
      <c r="H60" s="4">
        <v>28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13</v>
      </c>
      <c r="F61" s="4">
        <v>16</v>
      </c>
      <c r="G61" s="4">
        <v>26</v>
      </c>
      <c r="H61" s="4">
        <v>30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14</v>
      </c>
      <c r="F62" s="4">
        <v>17</v>
      </c>
      <c r="G62" s="4">
        <v>28</v>
      </c>
      <c r="H62" s="4">
        <v>32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15</v>
      </c>
      <c r="F63" s="4">
        <v>18</v>
      </c>
      <c r="G63" s="4">
        <v>30</v>
      </c>
      <c r="H63" s="4">
        <v>34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17</v>
      </c>
      <c r="F64" s="4">
        <v>20</v>
      </c>
      <c r="G64" s="4">
        <v>34</v>
      </c>
      <c r="H64" s="4">
        <v>38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18</v>
      </c>
      <c r="F65" s="4">
        <v>21</v>
      </c>
      <c r="G65" s="4">
        <v>36</v>
      </c>
      <c r="H65" s="4">
        <v>40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19</v>
      </c>
      <c r="F66" s="4">
        <v>22</v>
      </c>
      <c r="G66" s="4">
        <v>38</v>
      </c>
      <c r="H66" s="4">
        <v>42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20</v>
      </c>
      <c r="F67" s="4">
        <v>23</v>
      </c>
      <c r="G67" s="4">
        <v>40</v>
      </c>
      <c r="H67" s="4">
        <v>44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22</v>
      </c>
      <c r="F68" s="4">
        <v>25</v>
      </c>
      <c r="G68" s="4">
        <v>44</v>
      </c>
      <c r="H68" s="4">
        <v>48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23</v>
      </c>
      <c r="F69" s="4">
        <v>26</v>
      </c>
      <c r="G69" s="4">
        <v>46</v>
      </c>
      <c r="H69" s="4">
        <v>50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25</v>
      </c>
      <c r="F70" s="4">
        <v>28</v>
      </c>
      <c r="G70" s="4">
        <v>50</v>
      </c>
      <c r="H70" s="4">
        <v>54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27</v>
      </c>
      <c r="F71" s="4">
        <v>30</v>
      </c>
      <c r="G71" s="4">
        <v>54</v>
      </c>
      <c r="H71" s="4">
        <v>58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29</v>
      </c>
      <c r="F72" s="4">
        <v>32</v>
      </c>
      <c r="G72" s="4">
        <v>58</v>
      </c>
      <c r="H72" s="4">
        <v>62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29</v>
      </c>
      <c r="F73" s="4">
        <v>32</v>
      </c>
      <c r="G73" s="4">
        <v>58</v>
      </c>
      <c r="H73" s="4">
        <v>62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30</v>
      </c>
      <c r="F74" s="4">
        <v>33</v>
      </c>
      <c r="G74" s="4">
        <v>60</v>
      </c>
      <c r="H74" s="4">
        <v>64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32</v>
      </c>
      <c r="F75" s="4">
        <v>35</v>
      </c>
      <c r="G75" s="4">
        <v>64</v>
      </c>
      <c r="H75" s="4">
        <v>68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35</v>
      </c>
      <c r="F76" s="4">
        <v>38</v>
      </c>
      <c r="G76" s="4">
        <v>70</v>
      </c>
      <c r="H76" s="4">
        <v>74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37</v>
      </c>
      <c r="F77" s="4">
        <v>40</v>
      </c>
      <c r="G77" s="4">
        <v>74</v>
      </c>
      <c r="H77" s="4">
        <v>78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39</v>
      </c>
      <c r="F78" s="4">
        <v>42</v>
      </c>
      <c r="G78" s="4">
        <v>78</v>
      </c>
      <c r="H78" s="4">
        <v>82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42</v>
      </c>
      <c r="F79" s="4">
        <v>45</v>
      </c>
      <c r="G79" s="4">
        <v>84</v>
      </c>
      <c r="H79" s="4">
        <v>88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45</v>
      </c>
      <c r="F80" s="4">
        <v>48</v>
      </c>
      <c r="G80" s="4">
        <v>90</v>
      </c>
      <c r="H80" s="4">
        <v>94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47</v>
      </c>
      <c r="F81" s="4">
        <v>50</v>
      </c>
      <c r="G81" s="4">
        <v>94</v>
      </c>
      <c r="H81" s="4">
        <v>98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50</v>
      </c>
      <c r="F82" s="4">
        <v>53</v>
      </c>
      <c r="G82" s="4">
        <v>100</v>
      </c>
      <c r="H82" s="4">
        <v>104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52</v>
      </c>
      <c r="F83" s="4">
        <v>55</v>
      </c>
      <c r="G83" s="4">
        <v>104</v>
      </c>
      <c r="H83" s="4">
        <v>108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53</v>
      </c>
      <c r="F84" s="4">
        <v>56</v>
      </c>
      <c r="G84" s="4">
        <v>106</v>
      </c>
      <c r="H84" s="4">
        <v>110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54</v>
      </c>
      <c r="F85" s="4">
        <v>57</v>
      </c>
      <c r="G85" s="4">
        <v>108</v>
      </c>
      <c r="H85" s="4">
        <v>112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54</v>
      </c>
      <c r="F86" s="4">
        <v>57</v>
      </c>
      <c r="G86" s="4">
        <v>108</v>
      </c>
      <c r="H86" s="4">
        <v>112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54</v>
      </c>
      <c r="F87" s="4">
        <v>57</v>
      </c>
      <c r="G87" s="4">
        <v>108</v>
      </c>
      <c r="H87" s="4">
        <v>112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4DA9-8061-4B46-940C-C435298F2BB7}">
  <sheetPr codeName="Sheet25">
    <tabColor theme="8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128</v>
      </c>
      <c r="C6" s="5" t="s">
        <v>130</v>
      </c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>
        <v>1</v>
      </c>
      <c r="F12" s="1">
        <v>1</v>
      </c>
      <c r="G12" s="1">
        <v>1</v>
      </c>
      <c r="H12" s="1">
        <v>1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9.5500000000000007</v>
      </c>
      <c r="F16" s="4">
        <v>14.32</v>
      </c>
      <c r="G16" s="4">
        <v>19.100000000000001</v>
      </c>
      <c r="H16" s="4">
        <v>25.46</v>
      </c>
      <c r="I16" s="4"/>
    </row>
    <row r="17" spans="3:9">
      <c r="C17" s="1">
        <v>19</v>
      </c>
      <c r="D17" s="1"/>
      <c r="E17" s="4">
        <v>9.5500000000000007</v>
      </c>
      <c r="F17" s="4">
        <v>14.32</v>
      </c>
      <c r="G17" s="4">
        <v>19.100000000000001</v>
      </c>
      <c r="H17" s="4">
        <v>25.46</v>
      </c>
      <c r="I17" s="4"/>
    </row>
    <row r="18" spans="3:9">
      <c r="C18" s="1">
        <v>20</v>
      </c>
      <c r="D18" s="1"/>
      <c r="E18" s="4">
        <v>9.5500000000000007</v>
      </c>
      <c r="F18" s="4">
        <v>14.32</v>
      </c>
      <c r="G18" s="4">
        <v>19.100000000000001</v>
      </c>
      <c r="H18" s="4">
        <v>25.46</v>
      </c>
      <c r="I18" s="4"/>
    </row>
    <row r="19" spans="3:9">
      <c r="C19" s="1">
        <v>21</v>
      </c>
      <c r="D19" s="1"/>
      <c r="E19" s="4">
        <v>9.5500000000000007</v>
      </c>
      <c r="F19" s="4">
        <v>14.32</v>
      </c>
      <c r="G19" s="4">
        <v>19.100000000000001</v>
      </c>
      <c r="H19" s="4">
        <v>25.46</v>
      </c>
      <c r="I19" s="4"/>
    </row>
    <row r="20" spans="3:9">
      <c r="C20" s="1">
        <v>22</v>
      </c>
      <c r="D20" s="1"/>
      <c r="E20" s="4">
        <v>9.5500000000000007</v>
      </c>
      <c r="F20" s="4">
        <v>14.32</v>
      </c>
      <c r="G20" s="4">
        <v>19.100000000000001</v>
      </c>
      <c r="H20" s="4">
        <v>25.46</v>
      </c>
      <c r="I20" s="4"/>
    </row>
    <row r="21" spans="3:9">
      <c r="C21" s="1">
        <v>23</v>
      </c>
      <c r="D21" s="1"/>
      <c r="E21" s="4">
        <v>9.5500000000000007</v>
      </c>
      <c r="F21" s="4">
        <v>14.32</v>
      </c>
      <c r="G21" s="4">
        <v>19.100000000000001</v>
      </c>
      <c r="H21" s="4">
        <v>25.46</v>
      </c>
      <c r="I21" s="4"/>
    </row>
    <row r="22" spans="3:9">
      <c r="C22" s="1">
        <v>24</v>
      </c>
      <c r="D22" s="1"/>
      <c r="E22" s="4">
        <v>9.5500000000000007</v>
      </c>
      <c r="F22" s="4">
        <v>14.32</v>
      </c>
      <c r="G22" s="4">
        <v>19.100000000000001</v>
      </c>
      <c r="H22" s="4">
        <v>25.46</v>
      </c>
      <c r="I22" s="4"/>
    </row>
    <row r="23" spans="3:9">
      <c r="C23" s="1">
        <v>25</v>
      </c>
      <c r="D23" s="1"/>
      <c r="E23" s="4">
        <v>9.5500000000000007</v>
      </c>
      <c r="F23" s="4">
        <v>14.32</v>
      </c>
      <c r="G23" s="4">
        <v>19.100000000000001</v>
      </c>
      <c r="H23" s="4">
        <v>25.46</v>
      </c>
      <c r="I23" s="4"/>
    </row>
    <row r="24" spans="3:9">
      <c r="C24" s="1">
        <v>26</v>
      </c>
      <c r="D24" s="1"/>
      <c r="E24" s="4">
        <v>9.5500000000000007</v>
      </c>
      <c r="F24" s="4">
        <v>14.32</v>
      </c>
      <c r="G24" s="4">
        <v>19.100000000000001</v>
      </c>
      <c r="H24" s="4">
        <v>25.46</v>
      </c>
      <c r="I24" s="4"/>
    </row>
    <row r="25" spans="3:9">
      <c r="C25" s="1">
        <v>27</v>
      </c>
      <c r="D25" s="1"/>
      <c r="E25" s="4">
        <v>9.5500000000000007</v>
      </c>
      <c r="F25" s="4">
        <v>14.32</v>
      </c>
      <c r="G25" s="4">
        <v>19.100000000000001</v>
      </c>
      <c r="H25" s="4">
        <v>25.46</v>
      </c>
      <c r="I25" s="4"/>
    </row>
    <row r="26" spans="3:9">
      <c r="C26" s="1">
        <v>28</v>
      </c>
      <c r="D26" s="1"/>
      <c r="E26" s="4">
        <v>9.5500000000000007</v>
      </c>
      <c r="F26" s="4">
        <v>14.32</v>
      </c>
      <c r="G26" s="4">
        <v>19.100000000000001</v>
      </c>
      <c r="H26" s="4">
        <v>25.46</v>
      </c>
      <c r="I26" s="4"/>
    </row>
    <row r="27" spans="3:9">
      <c r="C27" s="1">
        <v>29</v>
      </c>
      <c r="D27" s="1"/>
      <c r="E27" s="4">
        <v>9.5500000000000007</v>
      </c>
      <c r="F27" s="4">
        <v>14.32</v>
      </c>
      <c r="G27" s="4">
        <v>19.100000000000001</v>
      </c>
      <c r="H27" s="4">
        <v>25.46</v>
      </c>
      <c r="I27" s="4"/>
    </row>
    <row r="28" spans="3:9">
      <c r="C28" s="1">
        <v>30</v>
      </c>
      <c r="D28" s="1"/>
      <c r="E28" s="4">
        <v>9.5500000000000007</v>
      </c>
      <c r="F28" s="4">
        <v>14.32</v>
      </c>
      <c r="G28" s="4">
        <v>19.100000000000001</v>
      </c>
      <c r="H28" s="4">
        <v>25.46</v>
      </c>
      <c r="I28" s="4"/>
    </row>
    <row r="29" spans="3:9">
      <c r="C29" s="1">
        <v>31</v>
      </c>
      <c r="D29" s="1"/>
      <c r="E29" s="4">
        <v>9.5500000000000007</v>
      </c>
      <c r="F29" s="4">
        <v>14.32</v>
      </c>
      <c r="G29" s="4">
        <v>19.100000000000001</v>
      </c>
      <c r="H29" s="4">
        <v>25.46</v>
      </c>
      <c r="I29" s="4"/>
    </row>
    <row r="30" spans="3:9">
      <c r="C30" s="1">
        <v>32</v>
      </c>
      <c r="D30" s="1"/>
      <c r="E30" s="4">
        <v>9.5500000000000007</v>
      </c>
      <c r="F30" s="4">
        <v>14.32</v>
      </c>
      <c r="G30" s="4">
        <v>19.100000000000001</v>
      </c>
      <c r="H30" s="4">
        <v>25.46</v>
      </c>
      <c r="I30" s="4"/>
    </row>
    <row r="31" spans="3:9">
      <c r="C31" s="1">
        <v>33</v>
      </c>
      <c r="D31" s="1"/>
      <c r="E31" s="4">
        <v>9.5500000000000007</v>
      </c>
      <c r="F31" s="4">
        <v>14.32</v>
      </c>
      <c r="G31" s="4">
        <v>19.100000000000001</v>
      </c>
      <c r="H31" s="4">
        <v>25.46</v>
      </c>
      <c r="I31" s="4"/>
    </row>
    <row r="32" spans="3:9">
      <c r="C32" s="1">
        <v>34</v>
      </c>
      <c r="D32" s="1"/>
      <c r="E32" s="4">
        <v>9.5500000000000007</v>
      </c>
      <c r="F32" s="4">
        <v>14.32</v>
      </c>
      <c r="G32" s="4">
        <v>19.100000000000001</v>
      </c>
      <c r="H32" s="4">
        <v>25.46</v>
      </c>
      <c r="I32" s="4"/>
    </row>
    <row r="33" spans="3:9">
      <c r="C33" s="1">
        <v>35</v>
      </c>
      <c r="D33" s="1"/>
      <c r="E33" s="4">
        <v>9.5500000000000007</v>
      </c>
      <c r="F33" s="4">
        <v>14.32</v>
      </c>
      <c r="G33" s="4">
        <v>19.100000000000001</v>
      </c>
      <c r="H33" s="4">
        <v>25.46</v>
      </c>
      <c r="I33" s="4"/>
    </row>
    <row r="34" spans="3:9">
      <c r="C34" s="1">
        <v>36</v>
      </c>
      <c r="D34" s="1"/>
      <c r="E34" s="4">
        <v>9.5500000000000007</v>
      </c>
      <c r="F34" s="4">
        <v>14.32</v>
      </c>
      <c r="G34" s="4">
        <v>19.100000000000001</v>
      </c>
      <c r="H34" s="4">
        <v>25.46</v>
      </c>
      <c r="I34" s="4"/>
    </row>
    <row r="35" spans="3:9">
      <c r="C35" s="1">
        <v>37</v>
      </c>
      <c r="D35" s="1"/>
      <c r="E35" s="4">
        <v>9.5500000000000007</v>
      </c>
      <c r="F35" s="4">
        <v>14.32</v>
      </c>
      <c r="G35" s="4">
        <v>19.100000000000001</v>
      </c>
      <c r="H35" s="4">
        <v>25.46</v>
      </c>
      <c r="I35" s="4"/>
    </row>
    <row r="36" spans="3:9">
      <c r="C36" s="1">
        <v>38</v>
      </c>
      <c r="D36" s="1"/>
      <c r="E36" s="4">
        <v>9.5500000000000007</v>
      </c>
      <c r="F36" s="4">
        <v>14.32</v>
      </c>
      <c r="G36" s="4">
        <v>19.100000000000001</v>
      </c>
      <c r="H36" s="4">
        <v>25.46</v>
      </c>
      <c r="I36" s="4"/>
    </row>
    <row r="37" spans="3:9">
      <c r="C37" s="1">
        <v>39</v>
      </c>
      <c r="D37" s="1"/>
      <c r="E37" s="4">
        <v>9.5500000000000007</v>
      </c>
      <c r="F37" s="4">
        <v>14.32</v>
      </c>
      <c r="G37" s="4">
        <v>19.100000000000001</v>
      </c>
      <c r="H37" s="4">
        <v>25.46</v>
      </c>
      <c r="I37" s="4"/>
    </row>
    <row r="38" spans="3:9">
      <c r="C38" s="1">
        <v>40</v>
      </c>
      <c r="D38" s="1"/>
      <c r="E38" s="4">
        <v>9.5500000000000007</v>
      </c>
      <c r="F38" s="4">
        <v>14.32</v>
      </c>
      <c r="G38" s="4">
        <v>19.100000000000001</v>
      </c>
      <c r="H38" s="4">
        <v>25.46</v>
      </c>
      <c r="I38" s="4"/>
    </row>
    <row r="39" spans="3:9">
      <c r="C39" s="1">
        <v>41</v>
      </c>
      <c r="D39" s="1"/>
      <c r="E39" s="4">
        <v>9.5500000000000007</v>
      </c>
      <c r="F39" s="4">
        <v>14.32</v>
      </c>
      <c r="G39" s="4">
        <v>19.100000000000001</v>
      </c>
      <c r="H39" s="4">
        <v>25.46</v>
      </c>
      <c r="I39" s="4"/>
    </row>
    <row r="40" spans="3:9">
      <c r="C40" s="1">
        <v>42</v>
      </c>
      <c r="D40" s="1"/>
      <c r="E40" s="4">
        <v>9.5500000000000007</v>
      </c>
      <c r="F40" s="4">
        <v>14.32</v>
      </c>
      <c r="G40" s="4">
        <v>19.100000000000001</v>
      </c>
      <c r="H40" s="4">
        <v>25.46</v>
      </c>
      <c r="I40" s="4"/>
    </row>
    <row r="41" spans="3:9">
      <c r="C41" s="1">
        <v>43</v>
      </c>
      <c r="D41" s="1"/>
      <c r="E41" s="4">
        <v>9.5500000000000007</v>
      </c>
      <c r="F41" s="4">
        <v>14.32</v>
      </c>
      <c r="G41" s="4">
        <v>19.100000000000001</v>
      </c>
      <c r="H41" s="4">
        <v>25.46</v>
      </c>
      <c r="I41" s="4"/>
    </row>
    <row r="42" spans="3:9">
      <c r="C42" s="1">
        <v>44</v>
      </c>
      <c r="D42" s="1"/>
      <c r="E42" s="4">
        <v>9.5500000000000007</v>
      </c>
      <c r="F42" s="4">
        <v>14.32</v>
      </c>
      <c r="G42" s="4">
        <v>19.100000000000001</v>
      </c>
      <c r="H42" s="4">
        <v>25.46</v>
      </c>
      <c r="I42" s="4"/>
    </row>
    <row r="43" spans="3:9">
      <c r="C43" s="1">
        <v>45</v>
      </c>
      <c r="D43" s="1"/>
      <c r="E43" s="4">
        <v>10.91</v>
      </c>
      <c r="F43" s="4">
        <v>15.68</v>
      </c>
      <c r="G43" s="4">
        <v>21.82</v>
      </c>
      <c r="H43" s="4">
        <v>28.18</v>
      </c>
      <c r="I43" s="4"/>
    </row>
    <row r="44" spans="3:9">
      <c r="C44" s="1">
        <v>46</v>
      </c>
      <c r="D44" s="1"/>
      <c r="E44" s="4">
        <v>10.91</v>
      </c>
      <c r="F44" s="4">
        <v>15.68</v>
      </c>
      <c r="G44" s="4">
        <v>21.82</v>
      </c>
      <c r="H44" s="4">
        <v>28.18</v>
      </c>
      <c r="I44" s="4"/>
    </row>
    <row r="45" spans="3:9">
      <c r="C45" s="1">
        <v>47</v>
      </c>
      <c r="D45" s="1"/>
      <c r="E45" s="4">
        <v>10.91</v>
      </c>
      <c r="F45" s="4">
        <v>15.68</v>
      </c>
      <c r="G45" s="4">
        <v>21.82</v>
      </c>
      <c r="H45" s="4">
        <v>28.18</v>
      </c>
      <c r="I45" s="4"/>
    </row>
    <row r="46" spans="3:9">
      <c r="C46" s="1">
        <v>48</v>
      </c>
      <c r="D46" s="1"/>
      <c r="E46" s="4">
        <v>10.91</v>
      </c>
      <c r="F46" s="4">
        <v>15.68</v>
      </c>
      <c r="G46" s="4">
        <v>21.82</v>
      </c>
      <c r="H46" s="4">
        <v>28.18</v>
      </c>
      <c r="I46" s="4"/>
    </row>
    <row r="47" spans="3:9">
      <c r="C47" s="1">
        <v>49</v>
      </c>
      <c r="D47" s="1"/>
      <c r="E47" s="4">
        <v>10.91</v>
      </c>
      <c r="F47" s="4">
        <v>15.68</v>
      </c>
      <c r="G47" s="4">
        <v>21.82</v>
      </c>
      <c r="H47" s="4">
        <v>28.18</v>
      </c>
      <c r="I47" s="4"/>
    </row>
    <row r="48" spans="3:9">
      <c r="C48" s="1">
        <v>50</v>
      </c>
      <c r="D48" s="1"/>
      <c r="E48" s="4">
        <v>12.27</v>
      </c>
      <c r="F48" s="4">
        <v>17.04</v>
      </c>
      <c r="G48" s="4">
        <v>24.54</v>
      </c>
      <c r="H48" s="4">
        <v>30.9</v>
      </c>
      <c r="I48" s="4"/>
    </row>
    <row r="49" spans="3:9">
      <c r="C49" s="1">
        <v>51</v>
      </c>
      <c r="D49" s="1"/>
      <c r="E49" s="4">
        <v>12.27</v>
      </c>
      <c r="F49" s="4">
        <v>17.04</v>
      </c>
      <c r="G49" s="4">
        <v>24.54</v>
      </c>
      <c r="H49" s="4">
        <v>30.9</v>
      </c>
      <c r="I49" s="4"/>
    </row>
    <row r="50" spans="3:9">
      <c r="C50" s="1">
        <v>52</v>
      </c>
      <c r="D50" s="1"/>
      <c r="E50" s="4">
        <v>12.27</v>
      </c>
      <c r="F50" s="4">
        <v>17.04</v>
      </c>
      <c r="G50" s="4">
        <v>24.54</v>
      </c>
      <c r="H50" s="4">
        <v>30.9</v>
      </c>
      <c r="I50" s="4"/>
    </row>
    <row r="51" spans="3:9">
      <c r="C51" s="1">
        <v>53</v>
      </c>
      <c r="D51" s="1"/>
      <c r="E51" s="4">
        <v>12.27</v>
      </c>
      <c r="F51" s="4">
        <v>17.04</v>
      </c>
      <c r="G51" s="4">
        <v>24.54</v>
      </c>
      <c r="H51" s="4">
        <v>30.9</v>
      </c>
      <c r="I51" s="4"/>
    </row>
    <row r="52" spans="3:9">
      <c r="C52" s="1">
        <v>54</v>
      </c>
      <c r="D52" s="1"/>
      <c r="E52" s="4">
        <v>12.27</v>
      </c>
      <c r="F52" s="4">
        <v>17.04</v>
      </c>
      <c r="G52" s="4">
        <v>24.54</v>
      </c>
      <c r="H52" s="4">
        <v>30.9</v>
      </c>
      <c r="I52" s="4"/>
    </row>
    <row r="53" spans="3:9">
      <c r="C53" s="1">
        <v>55</v>
      </c>
      <c r="D53" s="1"/>
      <c r="E53" s="4">
        <v>14.55</v>
      </c>
      <c r="F53" s="4">
        <v>19.32</v>
      </c>
      <c r="G53" s="4">
        <v>29.1</v>
      </c>
      <c r="H53" s="4">
        <v>35.46</v>
      </c>
      <c r="I53" s="4"/>
    </row>
    <row r="54" spans="3:9">
      <c r="C54" s="1">
        <v>56</v>
      </c>
      <c r="D54" s="1"/>
      <c r="E54" s="4">
        <v>14.55</v>
      </c>
      <c r="F54" s="4">
        <v>19.32</v>
      </c>
      <c r="G54" s="4">
        <v>29.1</v>
      </c>
      <c r="H54" s="4">
        <v>35.46</v>
      </c>
      <c r="I54" s="4"/>
    </row>
    <row r="55" spans="3:9">
      <c r="C55" s="1">
        <v>57</v>
      </c>
      <c r="D55" s="1"/>
      <c r="E55" s="4">
        <v>14.55</v>
      </c>
      <c r="F55" s="4">
        <v>19.32</v>
      </c>
      <c r="G55" s="4">
        <v>29.1</v>
      </c>
      <c r="H55" s="4">
        <v>35.46</v>
      </c>
      <c r="I55" s="4"/>
    </row>
    <row r="56" spans="3:9">
      <c r="C56" s="1">
        <v>58</v>
      </c>
      <c r="D56" s="1"/>
      <c r="E56" s="4">
        <v>14.55</v>
      </c>
      <c r="F56" s="4">
        <v>19.32</v>
      </c>
      <c r="G56" s="4">
        <v>29.1</v>
      </c>
      <c r="H56" s="4">
        <v>35.46</v>
      </c>
      <c r="I56" s="4"/>
    </row>
    <row r="57" spans="3:9">
      <c r="C57" s="1">
        <v>59</v>
      </c>
      <c r="D57" s="1"/>
      <c r="E57" s="4">
        <v>14.55</v>
      </c>
      <c r="F57" s="4">
        <v>19.32</v>
      </c>
      <c r="G57" s="4">
        <v>29.1</v>
      </c>
      <c r="H57" s="4">
        <v>35.46</v>
      </c>
      <c r="I57" s="4"/>
    </row>
    <row r="58" spans="3:9">
      <c r="C58" s="1">
        <v>60</v>
      </c>
      <c r="D58" s="1"/>
      <c r="E58" s="4">
        <v>15.91</v>
      </c>
      <c r="F58" s="4">
        <v>20.68</v>
      </c>
      <c r="G58" s="4">
        <v>31.82</v>
      </c>
      <c r="H58" s="4">
        <v>38.18</v>
      </c>
      <c r="I58" s="4"/>
    </row>
    <row r="59" spans="3:9">
      <c r="C59" s="1">
        <v>61</v>
      </c>
      <c r="D59" s="1"/>
      <c r="E59" s="4">
        <v>15.91</v>
      </c>
      <c r="F59" s="4">
        <v>20.68</v>
      </c>
      <c r="G59" s="4">
        <v>31.82</v>
      </c>
      <c r="H59" s="4">
        <v>38.18</v>
      </c>
      <c r="I59" s="4"/>
    </row>
    <row r="60" spans="3:9">
      <c r="C60" s="1">
        <v>62</v>
      </c>
      <c r="D60" s="1"/>
      <c r="E60" s="4">
        <v>15.91</v>
      </c>
      <c r="F60" s="4">
        <v>20.68</v>
      </c>
      <c r="G60" s="4">
        <v>31.82</v>
      </c>
      <c r="H60" s="4">
        <v>38.18</v>
      </c>
      <c r="I60" s="4"/>
    </row>
    <row r="61" spans="3:9">
      <c r="C61" s="1">
        <v>63</v>
      </c>
      <c r="D61" s="1"/>
      <c r="E61" s="4">
        <v>15.91</v>
      </c>
      <c r="F61" s="4">
        <v>20.68</v>
      </c>
      <c r="G61" s="4">
        <v>31.82</v>
      </c>
      <c r="H61" s="4">
        <v>38.18</v>
      </c>
      <c r="I61" s="4"/>
    </row>
    <row r="62" spans="3:9">
      <c r="C62" s="1">
        <v>64</v>
      </c>
      <c r="D62" s="1"/>
      <c r="E62" s="4">
        <v>15.91</v>
      </c>
      <c r="F62" s="4">
        <v>20.68</v>
      </c>
      <c r="G62" s="4">
        <v>31.82</v>
      </c>
      <c r="H62" s="4">
        <v>38.18</v>
      </c>
      <c r="I62" s="4"/>
    </row>
    <row r="63" spans="3:9">
      <c r="C63" s="1">
        <v>65</v>
      </c>
      <c r="D63" s="1"/>
      <c r="E63" s="4">
        <v>15.91</v>
      </c>
      <c r="F63" s="4">
        <v>20.68</v>
      </c>
      <c r="G63" s="4">
        <v>31.82</v>
      </c>
      <c r="H63" s="4">
        <v>38.18</v>
      </c>
      <c r="I63" s="4"/>
    </row>
    <row r="64" spans="3:9">
      <c r="C64" s="1">
        <v>66</v>
      </c>
      <c r="D64" s="1"/>
      <c r="E64" s="4">
        <v>16.36</v>
      </c>
      <c r="F64" s="4">
        <v>21.13</v>
      </c>
      <c r="G64" s="4">
        <v>32.72</v>
      </c>
      <c r="H64" s="4">
        <v>39.08</v>
      </c>
      <c r="I64" s="4"/>
    </row>
    <row r="65" spans="3:9">
      <c r="C65" s="1">
        <v>67</v>
      </c>
      <c r="D65" s="1"/>
      <c r="E65" s="4">
        <v>16.82</v>
      </c>
      <c r="F65" s="4">
        <v>21.59</v>
      </c>
      <c r="G65" s="4">
        <v>33.64</v>
      </c>
      <c r="H65" s="4">
        <v>40</v>
      </c>
      <c r="I65" s="4"/>
    </row>
    <row r="66" spans="3:9">
      <c r="C66" s="1">
        <v>68</v>
      </c>
      <c r="D66" s="1"/>
      <c r="E66" s="4">
        <v>17.27</v>
      </c>
      <c r="F66" s="4">
        <v>22.04</v>
      </c>
      <c r="G66" s="4">
        <v>34.54</v>
      </c>
      <c r="H66" s="4">
        <v>40.9</v>
      </c>
      <c r="I66" s="4"/>
    </row>
    <row r="67" spans="3:9">
      <c r="C67" s="1">
        <v>69</v>
      </c>
      <c r="D67" s="1"/>
      <c r="E67" s="4">
        <v>17.73</v>
      </c>
      <c r="F67" s="4">
        <v>22.5</v>
      </c>
      <c r="G67" s="4">
        <v>35.46</v>
      </c>
      <c r="H67" s="4">
        <v>41.82</v>
      </c>
      <c r="I67" s="4"/>
    </row>
    <row r="68" spans="3:9">
      <c r="C68" s="1">
        <v>70</v>
      </c>
      <c r="D68" s="1"/>
      <c r="E68" s="4">
        <v>18.18</v>
      </c>
      <c r="F68" s="4">
        <v>22.95</v>
      </c>
      <c r="G68" s="4">
        <v>36.36</v>
      </c>
      <c r="H68" s="4">
        <v>42.72</v>
      </c>
      <c r="I68" s="4"/>
    </row>
    <row r="69" spans="3:9">
      <c r="C69" s="1">
        <v>71</v>
      </c>
      <c r="D69" s="1"/>
      <c r="E69" s="4">
        <v>19.09</v>
      </c>
      <c r="F69" s="4">
        <v>23.86</v>
      </c>
      <c r="G69" s="4">
        <v>38.18</v>
      </c>
      <c r="H69" s="4">
        <v>44.54</v>
      </c>
      <c r="I69" s="4"/>
    </row>
    <row r="70" spans="3:9">
      <c r="C70" s="1">
        <v>72</v>
      </c>
      <c r="D70" s="1"/>
      <c r="E70" s="4">
        <v>20</v>
      </c>
      <c r="F70" s="4">
        <v>24.77</v>
      </c>
      <c r="G70" s="4">
        <v>40</v>
      </c>
      <c r="H70" s="4">
        <v>46.36</v>
      </c>
      <c r="I70" s="4"/>
    </row>
    <row r="71" spans="3:9">
      <c r="C71" s="1">
        <v>73</v>
      </c>
      <c r="D71" s="1"/>
      <c r="E71" s="4">
        <v>20.91</v>
      </c>
      <c r="F71" s="4">
        <v>25.68</v>
      </c>
      <c r="G71" s="4">
        <v>41.82</v>
      </c>
      <c r="H71" s="4">
        <v>48.18</v>
      </c>
      <c r="I71" s="4"/>
    </row>
    <row r="72" spans="3:9">
      <c r="C72" s="1">
        <v>74</v>
      </c>
      <c r="D72" s="1"/>
      <c r="E72" s="4">
        <v>21.82</v>
      </c>
      <c r="F72" s="4">
        <v>26.59</v>
      </c>
      <c r="G72" s="4">
        <v>43.64</v>
      </c>
      <c r="H72" s="4">
        <v>50</v>
      </c>
      <c r="I72" s="4"/>
    </row>
    <row r="73" spans="3:9">
      <c r="C73" s="1">
        <v>75</v>
      </c>
      <c r="D73" s="1"/>
      <c r="E73" s="4">
        <v>22.73</v>
      </c>
      <c r="F73" s="4">
        <v>27.5</v>
      </c>
      <c r="G73" s="4">
        <v>45.46</v>
      </c>
      <c r="H73" s="4">
        <v>51.82</v>
      </c>
      <c r="I73" s="4"/>
    </row>
    <row r="74" spans="3:9">
      <c r="C74" s="1">
        <v>76</v>
      </c>
      <c r="D74" s="1"/>
      <c r="E74" s="4">
        <v>23.64</v>
      </c>
      <c r="F74" s="4">
        <v>28.41</v>
      </c>
      <c r="G74" s="4">
        <v>47.28</v>
      </c>
      <c r="H74" s="4">
        <v>53.64</v>
      </c>
      <c r="I74" s="4"/>
    </row>
    <row r="75" spans="3:9">
      <c r="C75" s="1">
        <v>77</v>
      </c>
      <c r="D75" s="1"/>
      <c r="E75" s="4">
        <v>24.55</v>
      </c>
      <c r="F75" s="4">
        <v>29.32</v>
      </c>
      <c r="G75" s="4">
        <v>49.1</v>
      </c>
      <c r="H75" s="4">
        <v>55.46</v>
      </c>
      <c r="I75" s="4"/>
    </row>
    <row r="76" spans="3:9">
      <c r="C76" s="1">
        <v>78</v>
      </c>
      <c r="D76" s="1"/>
      <c r="E76" s="4">
        <v>25.45</v>
      </c>
      <c r="F76" s="4">
        <v>30.22</v>
      </c>
      <c r="G76" s="4">
        <v>50.9</v>
      </c>
      <c r="H76" s="4">
        <v>57.26</v>
      </c>
      <c r="I76" s="4"/>
    </row>
    <row r="77" spans="3:9">
      <c r="C77" s="1">
        <v>79</v>
      </c>
      <c r="D77" s="1"/>
      <c r="E77" s="4">
        <v>26.36</v>
      </c>
      <c r="F77" s="4">
        <v>31.13</v>
      </c>
      <c r="G77" s="4">
        <v>52.72</v>
      </c>
      <c r="H77" s="4">
        <v>59.08</v>
      </c>
      <c r="I77" s="4"/>
    </row>
    <row r="78" spans="3:9">
      <c r="C78" s="1">
        <v>80</v>
      </c>
      <c r="D78" s="1"/>
      <c r="E78" s="4">
        <v>27.27</v>
      </c>
      <c r="F78" s="4">
        <v>32.04</v>
      </c>
      <c r="G78" s="4">
        <v>54.54</v>
      </c>
      <c r="H78" s="4">
        <v>60.9</v>
      </c>
      <c r="I78" s="4"/>
    </row>
    <row r="79" spans="3:9">
      <c r="C79" s="1">
        <v>81</v>
      </c>
      <c r="D79" s="1"/>
      <c r="E79" s="4">
        <v>28.64</v>
      </c>
      <c r="F79" s="4">
        <v>33.409999999999997</v>
      </c>
      <c r="G79" s="4">
        <v>57.28</v>
      </c>
      <c r="H79" s="4">
        <v>63.64</v>
      </c>
      <c r="I79" s="4"/>
    </row>
    <row r="80" spans="3:9">
      <c r="C80" s="1">
        <v>82</v>
      </c>
      <c r="D80" s="1"/>
      <c r="E80" s="4">
        <v>30</v>
      </c>
      <c r="F80" s="4">
        <v>34.770000000000003</v>
      </c>
      <c r="G80" s="4">
        <v>60</v>
      </c>
      <c r="H80" s="4">
        <v>66.36</v>
      </c>
      <c r="I80" s="4"/>
    </row>
    <row r="81" spans="3:9">
      <c r="C81" s="1">
        <v>83</v>
      </c>
      <c r="D81" s="1"/>
      <c r="E81" s="4">
        <v>31.36</v>
      </c>
      <c r="F81" s="4">
        <v>36.130000000000003</v>
      </c>
      <c r="G81" s="4">
        <v>62.72</v>
      </c>
      <c r="H81" s="4">
        <v>69.08</v>
      </c>
      <c r="I81" s="4"/>
    </row>
    <row r="82" spans="3:9">
      <c r="C82" s="1">
        <v>84</v>
      </c>
      <c r="D82" s="1"/>
      <c r="E82" s="4">
        <v>32.729999999999997</v>
      </c>
      <c r="F82" s="4">
        <v>37.5</v>
      </c>
      <c r="G82" s="4">
        <v>65.459999999999994</v>
      </c>
      <c r="H82" s="4">
        <v>71.819999999999993</v>
      </c>
      <c r="I82" s="4"/>
    </row>
    <row r="83" spans="3:9">
      <c r="C83" s="1">
        <v>85</v>
      </c>
      <c r="D83" s="1"/>
      <c r="E83" s="4">
        <v>34.090000000000003</v>
      </c>
      <c r="F83" s="4">
        <v>38.86</v>
      </c>
      <c r="G83" s="4">
        <v>68.180000000000007</v>
      </c>
      <c r="H83" s="4">
        <v>74.540000000000006</v>
      </c>
      <c r="I83" s="4"/>
    </row>
    <row r="84" spans="3:9">
      <c r="C84" s="1">
        <v>86</v>
      </c>
      <c r="D84" s="1"/>
      <c r="E84" s="4">
        <v>35</v>
      </c>
      <c r="F84" s="4">
        <v>39.770000000000003</v>
      </c>
      <c r="G84" s="4">
        <v>70</v>
      </c>
      <c r="H84" s="4">
        <v>76.36</v>
      </c>
      <c r="I84" s="4"/>
    </row>
    <row r="85" spans="3:9">
      <c r="C85" s="1">
        <v>87</v>
      </c>
      <c r="D85" s="1"/>
      <c r="E85" s="4">
        <v>34.090000000000003</v>
      </c>
      <c r="F85" s="4">
        <v>38.86</v>
      </c>
      <c r="G85" s="4">
        <v>68.180000000000007</v>
      </c>
      <c r="H85" s="4">
        <v>74.540000000000006</v>
      </c>
      <c r="I85" s="4"/>
    </row>
    <row r="86" spans="3:9">
      <c r="C86" s="1">
        <v>88</v>
      </c>
      <c r="D86" s="1"/>
      <c r="E86" s="4">
        <v>34.549999999999997</v>
      </c>
      <c r="F86" s="4">
        <v>39.32</v>
      </c>
      <c r="G86" s="4">
        <v>69.099999999999994</v>
      </c>
      <c r="H86" s="4">
        <v>75.459999999999994</v>
      </c>
      <c r="I86" s="4"/>
    </row>
    <row r="87" spans="3:9">
      <c r="C87" s="1">
        <v>89</v>
      </c>
      <c r="D87" s="1"/>
      <c r="E87" s="4">
        <v>35</v>
      </c>
      <c r="F87" s="4">
        <v>39.770000000000003</v>
      </c>
      <c r="G87" s="4">
        <v>70</v>
      </c>
      <c r="H87" s="4">
        <v>76.36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855D4-5A98-4E0A-8A59-4B5D3290431F}">
  <sheetPr codeName="Sheet26">
    <tabColor theme="8" tint="0.79998168889431442"/>
  </sheetPr>
  <dimension ref="B1:AB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28">
      <c r="B1" s="37"/>
    </row>
    <row r="2" spans="2:28">
      <c r="B2" s="37" t="s">
        <v>98</v>
      </c>
    </row>
    <row r="3" spans="2:28">
      <c r="B3" s="32"/>
    </row>
    <row r="4" spans="2:28">
      <c r="B4" s="30"/>
    </row>
    <row r="6" spans="2:28">
      <c r="B6" s="38" t="s">
        <v>128</v>
      </c>
      <c r="C6" s="5" t="s">
        <v>131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28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8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2:28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2:28">
      <c r="B10"/>
      <c r="C10" s="2"/>
      <c r="D10" s="2"/>
      <c r="E10" s="41" t="s">
        <v>18</v>
      </c>
      <c r="F10" s="42"/>
      <c r="G10" s="42"/>
      <c r="H10" s="42"/>
      <c r="I10" s="42"/>
      <c r="J10" s="42"/>
      <c r="K10" s="41" t="s">
        <v>18</v>
      </c>
      <c r="L10" s="42"/>
      <c r="M10" s="42"/>
      <c r="N10" s="42"/>
      <c r="O10" s="42"/>
      <c r="P10" s="42"/>
      <c r="Q10" s="41" t="s">
        <v>18</v>
      </c>
      <c r="R10" s="42"/>
      <c r="S10" s="42"/>
      <c r="T10" s="42"/>
      <c r="U10" s="42"/>
      <c r="V10" s="42"/>
      <c r="W10" s="41" t="s">
        <v>18</v>
      </c>
      <c r="X10" s="42"/>
      <c r="Y10" s="42"/>
      <c r="Z10" s="42"/>
      <c r="AA10" s="42"/>
      <c r="AB10" s="42"/>
    </row>
    <row r="11" spans="2:28">
      <c r="C11" t="s">
        <v>18</v>
      </c>
      <c r="E11" s="6" t="s">
        <v>19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6" t="s">
        <v>35</v>
      </c>
      <c r="L11" s="6" t="s">
        <v>35</v>
      </c>
      <c r="M11" s="6" t="s">
        <v>35</v>
      </c>
      <c r="N11" s="6" t="s">
        <v>35</v>
      </c>
      <c r="O11" s="6" t="s">
        <v>35</v>
      </c>
      <c r="P11" s="6" t="s">
        <v>35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33</v>
      </c>
      <c r="X11" s="6" t="s">
        <v>33</v>
      </c>
      <c r="Y11" s="6" t="s">
        <v>33</v>
      </c>
      <c r="Z11" s="6" t="s">
        <v>33</v>
      </c>
      <c r="AA11" s="6" t="s">
        <v>33</v>
      </c>
      <c r="AB11" s="6" t="s">
        <v>33</v>
      </c>
    </row>
    <row r="12" spans="2:28">
      <c r="C12" t="s">
        <v>14</v>
      </c>
      <c r="E12" s="1">
        <v>3</v>
      </c>
      <c r="F12" s="1">
        <v>5</v>
      </c>
      <c r="G12" s="1">
        <v>7</v>
      </c>
      <c r="H12" s="1">
        <v>10</v>
      </c>
      <c r="I12" s="1">
        <v>20</v>
      </c>
      <c r="J12" s="1">
        <v>31</v>
      </c>
      <c r="K12" s="1">
        <v>3</v>
      </c>
      <c r="L12" s="1">
        <v>5</v>
      </c>
      <c r="M12" s="1">
        <v>7</v>
      </c>
      <c r="N12" s="1">
        <v>10</v>
      </c>
      <c r="O12" s="1">
        <v>20</v>
      </c>
      <c r="P12" s="1">
        <v>31</v>
      </c>
      <c r="Q12" s="1">
        <v>3</v>
      </c>
      <c r="R12" s="1">
        <v>5</v>
      </c>
      <c r="S12" s="1">
        <v>7</v>
      </c>
      <c r="T12" s="1">
        <v>10</v>
      </c>
      <c r="U12" s="1">
        <v>20</v>
      </c>
      <c r="V12" s="1">
        <v>31</v>
      </c>
      <c r="W12" s="1">
        <v>3</v>
      </c>
      <c r="X12" s="1">
        <v>5</v>
      </c>
      <c r="Y12" s="1">
        <v>7</v>
      </c>
      <c r="Z12" s="1">
        <v>10</v>
      </c>
      <c r="AA12" s="1">
        <v>20</v>
      </c>
      <c r="AB12" s="1">
        <v>31</v>
      </c>
    </row>
    <row r="13" spans="2:28">
      <c r="C13" t="s">
        <v>15</v>
      </c>
      <c r="E13" s="1" t="s">
        <v>132</v>
      </c>
      <c r="F13" s="1" t="s">
        <v>132</v>
      </c>
      <c r="G13" s="1" t="s">
        <v>132</v>
      </c>
      <c r="H13" s="1" t="s">
        <v>132</v>
      </c>
      <c r="I13" s="1" t="s">
        <v>132</v>
      </c>
      <c r="J13" s="1" t="s">
        <v>132</v>
      </c>
      <c r="K13" s="1" t="s">
        <v>132</v>
      </c>
      <c r="L13" s="1" t="s">
        <v>132</v>
      </c>
      <c r="M13" s="1" t="s">
        <v>132</v>
      </c>
      <c r="N13" s="1" t="s">
        <v>132</v>
      </c>
      <c r="O13" s="1" t="s">
        <v>132</v>
      </c>
      <c r="P13" s="1" t="s">
        <v>132</v>
      </c>
      <c r="Q13" s="1" t="s">
        <v>132</v>
      </c>
      <c r="R13" s="1" t="s">
        <v>132</v>
      </c>
      <c r="S13" s="1" t="s">
        <v>132</v>
      </c>
      <c r="T13" s="1" t="s">
        <v>132</v>
      </c>
      <c r="U13" s="1" t="s">
        <v>132</v>
      </c>
      <c r="V13" s="1" t="s">
        <v>132</v>
      </c>
      <c r="W13" s="1" t="s">
        <v>132</v>
      </c>
      <c r="X13" s="1" t="s">
        <v>132</v>
      </c>
      <c r="Y13" s="1" t="s">
        <v>132</v>
      </c>
      <c r="Z13" s="1" t="s">
        <v>132</v>
      </c>
      <c r="AA13" s="1" t="s">
        <v>132</v>
      </c>
      <c r="AB13" s="1" t="s">
        <v>132</v>
      </c>
    </row>
    <row r="14" spans="2:28">
      <c r="C14" s="1" t="s">
        <v>17</v>
      </c>
      <c r="D14" s="1"/>
    </row>
    <row r="15" spans="2:28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>
      <c r="C16" s="1">
        <v>18</v>
      </c>
      <c r="D16" s="1"/>
      <c r="E16" s="4">
        <v>19.09</v>
      </c>
      <c r="F16" s="4">
        <v>22.73</v>
      </c>
      <c r="G16" s="4">
        <v>25</v>
      </c>
      <c r="H16" s="4">
        <v>27.27</v>
      </c>
      <c r="I16" s="4">
        <v>28.64</v>
      </c>
      <c r="J16" s="4">
        <v>30.45</v>
      </c>
      <c r="K16" s="4">
        <v>29.32</v>
      </c>
      <c r="L16" s="4">
        <v>34.33</v>
      </c>
      <c r="M16" s="4">
        <v>37.96</v>
      </c>
      <c r="N16" s="4">
        <v>41.6</v>
      </c>
      <c r="O16" s="4">
        <v>46.37</v>
      </c>
      <c r="P16" s="4">
        <v>48.86</v>
      </c>
      <c r="Q16" s="4">
        <v>38.18</v>
      </c>
      <c r="R16" s="4">
        <v>45.46</v>
      </c>
      <c r="S16" s="4">
        <v>50</v>
      </c>
      <c r="T16" s="4">
        <v>54.54</v>
      </c>
      <c r="U16" s="4">
        <v>57.28</v>
      </c>
      <c r="V16" s="4">
        <v>60.9</v>
      </c>
      <c r="W16" s="4">
        <v>51.82</v>
      </c>
      <c r="X16" s="4">
        <v>60.92</v>
      </c>
      <c r="Y16" s="4">
        <v>67.28</v>
      </c>
      <c r="Z16" s="4">
        <v>73.64</v>
      </c>
      <c r="AA16" s="4">
        <v>80.92</v>
      </c>
      <c r="AB16" s="4">
        <v>85.44</v>
      </c>
    </row>
    <row r="17" spans="3:28">
      <c r="C17" s="1">
        <v>19</v>
      </c>
      <c r="D17" s="1"/>
      <c r="E17" s="4">
        <v>19.09</v>
      </c>
      <c r="F17" s="4">
        <v>22.73</v>
      </c>
      <c r="G17" s="4">
        <v>25</v>
      </c>
      <c r="H17" s="4">
        <v>27.27</v>
      </c>
      <c r="I17" s="4">
        <v>28.64</v>
      </c>
      <c r="J17" s="4">
        <v>30.45</v>
      </c>
      <c r="K17" s="4">
        <v>29.32</v>
      </c>
      <c r="L17" s="4">
        <v>34.33</v>
      </c>
      <c r="M17" s="4">
        <v>37.96</v>
      </c>
      <c r="N17" s="4">
        <v>41.6</v>
      </c>
      <c r="O17" s="4">
        <v>46.37</v>
      </c>
      <c r="P17" s="4">
        <v>48.86</v>
      </c>
      <c r="Q17" s="4">
        <v>38.18</v>
      </c>
      <c r="R17" s="4">
        <v>45.46</v>
      </c>
      <c r="S17" s="4">
        <v>50</v>
      </c>
      <c r="T17" s="4">
        <v>54.54</v>
      </c>
      <c r="U17" s="4">
        <v>57.28</v>
      </c>
      <c r="V17" s="4">
        <v>60.9</v>
      </c>
      <c r="W17" s="4">
        <v>51.82</v>
      </c>
      <c r="X17" s="4">
        <v>60.92</v>
      </c>
      <c r="Y17" s="4">
        <v>67.28</v>
      </c>
      <c r="Z17" s="4">
        <v>73.64</v>
      </c>
      <c r="AA17" s="4">
        <v>80.92</v>
      </c>
      <c r="AB17" s="4">
        <v>85.44</v>
      </c>
    </row>
    <row r="18" spans="3:28">
      <c r="C18" s="1">
        <v>20</v>
      </c>
      <c r="D18" s="1"/>
      <c r="E18" s="4">
        <v>19.09</v>
      </c>
      <c r="F18" s="4">
        <v>22.73</v>
      </c>
      <c r="G18" s="4">
        <v>25</v>
      </c>
      <c r="H18" s="4">
        <v>27.27</v>
      </c>
      <c r="I18" s="4">
        <v>28.64</v>
      </c>
      <c r="J18" s="4">
        <v>30.45</v>
      </c>
      <c r="K18" s="4">
        <v>29.32</v>
      </c>
      <c r="L18" s="4">
        <v>34.33</v>
      </c>
      <c r="M18" s="4">
        <v>37.96</v>
      </c>
      <c r="N18" s="4">
        <v>41.6</v>
      </c>
      <c r="O18" s="4">
        <v>46.37</v>
      </c>
      <c r="P18" s="4">
        <v>48.86</v>
      </c>
      <c r="Q18" s="4">
        <v>38.18</v>
      </c>
      <c r="R18" s="4">
        <v>45.46</v>
      </c>
      <c r="S18" s="4">
        <v>50</v>
      </c>
      <c r="T18" s="4">
        <v>54.54</v>
      </c>
      <c r="U18" s="4">
        <v>57.28</v>
      </c>
      <c r="V18" s="4">
        <v>60.9</v>
      </c>
      <c r="W18" s="4">
        <v>51.82</v>
      </c>
      <c r="X18" s="4">
        <v>60.92</v>
      </c>
      <c r="Y18" s="4">
        <v>67.28</v>
      </c>
      <c r="Z18" s="4">
        <v>73.64</v>
      </c>
      <c r="AA18" s="4">
        <v>80.92</v>
      </c>
      <c r="AB18" s="4">
        <v>85.44</v>
      </c>
    </row>
    <row r="19" spans="3:28">
      <c r="C19" s="1">
        <v>21</v>
      </c>
      <c r="D19" s="1"/>
      <c r="E19" s="4">
        <v>19.09</v>
      </c>
      <c r="F19" s="4">
        <v>22.73</v>
      </c>
      <c r="G19" s="4">
        <v>25</v>
      </c>
      <c r="H19" s="4">
        <v>27.27</v>
      </c>
      <c r="I19" s="4">
        <v>28.64</v>
      </c>
      <c r="J19" s="4">
        <v>30.45</v>
      </c>
      <c r="K19" s="4">
        <v>29.32</v>
      </c>
      <c r="L19" s="4">
        <v>34.33</v>
      </c>
      <c r="M19" s="4">
        <v>37.96</v>
      </c>
      <c r="N19" s="4">
        <v>41.6</v>
      </c>
      <c r="O19" s="4">
        <v>46.37</v>
      </c>
      <c r="P19" s="4">
        <v>48.86</v>
      </c>
      <c r="Q19" s="4">
        <v>38.18</v>
      </c>
      <c r="R19" s="4">
        <v>45.46</v>
      </c>
      <c r="S19" s="4">
        <v>50</v>
      </c>
      <c r="T19" s="4">
        <v>54.54</v>
      </c>
      <c r="U19" s="4">
        <v>57.28</v>
      </c>
      <c r="V19" s="4">
        <v>60.9</v>
      </c>
      <c r="W19" s="4">
        <v>51.82</v>
      </c>
      <c r="X19" s="4">
        <v>60.92</v>
      </c>
      <c r="Y19" s="4">
        <v>67.28</v>
      </c>
      <c r="Z19" s="4">
        <v>73.64</v>
      </c>
      <c r="AA19" s="4">
        <v>80.92</v>
      </c>
      <c r="AB19" s="4">
        <v>85.44</v>
      </c>
    </row>
    <row r="20" spans="3:28">
      <c r="C20" s="1">
        <v>22</v>
      </c>
      <c r="D20" s="1"/>
      <c r="E20" s="4">
        <v>19.09</v>
      </c>
      <c r="F20" s="4">
        <v>22.73</v>
      </c>
      <c r="G20" s="4">
        <v>25</v>
      </c>
      <c r="H20" s="4">
        <v>27.27</v>
      </c>
      <c r="I20" s="4">
        <v>28.64</v>
      </c>
      <c r="J20" s="4">
        <v>30.45</v>
      </c>
      <c r="K20" s="4">
        <v>29.32</v>
      </c>
      <c r="L20" s="4">
        <v>34.33</v>
      </c>
      <c r="M20" s="4">
        <v>37.96</v>
      </c>
      <c r="N20" s="4">
        <v>41.6</v>
      </c>
      <c r="O20" s="4">
        <v>46.37</v>
      </c>
      <c r="P20" s="4">
        <v>48.86</v>
      </c>
      <c r="Q20" s="4">
        <v>38.18</v>
      </c>
      <c r="R20" s="4">
        <v>45.46</v>
      </c>
      <c r="S20" s="4">
        <v>50</v>
      </c>
      <c r="T20" s="4">
        <v>54.54</v>
      </c>
      <c r="U20" s="4">
        <v>57.28</v>
      </c>
      <c r="V20" s="4">
        <v>60.9</v>
      </c>
      <c r="W20" s="4">
        <v>51.82</v>
      </c>
      <c r="X20" s="4">
        <v>60.92</v>
      </c>
      <c r="Y20" s="4">
        <v>67.28</v>
      </c>
      <c r="Z20" s="4">
        <v>73.64</v>
      </c>
      <c r="AA20" s="4">
        <v>80.92</v>
      </c>
      <c r="AB20" s="4">
        <v>85.44</v>
      </c>
    </row>
    <row r="21" spans="3:28">
      <c r="C21" s="1">
        <v>23</v>
      </c>
      <c r="D21" s="1"/>
      <c r="E21" s="4">
        <v>19.09</v>
      </c>
      <c r="F21" s="4">
        <v>22.73</v>
      </c>
      <c r="G21" s="4">
        <v>25</v>
      </c>
      <c r="H21" s="4">
        <v>27.27</v>
      </c>
      <c r="I21" s="4">
        <v>28.64</v>
      </c>
      <c r="J21" s="4">
        <v>30.45</v>
      </c>
      <c r="K21" s="4">
        <v>29.32</v>
      </c>
      <c r="L21" s="4">
        <v>34.33</v>
      </c>
      <c r="M21" s="4">
        <v>37.96</v>
      </c>
      <c r="N21" s="4">
        <v>41.6</v>
      </c>
      <c r="O21" s="4">
        <v>46.37</v>
      </c>
      <c r="P21" s="4">
        <v>48.86</v>
      </c>
      <c r="Q21" s="4">
        <v>38.18</v>
      </c>
      <c r="R21" s="4">
        <v>45.46</v>
      </c>
      <c r="S21" s="4">
        <v>50</v>
      </c>
      <c r="T21" s="4">
        <v>54.54</v>
      </c>
      <c r="U21" s="4">
        <v>57.28</v>
      </c>
      <c r="V21" s="4">
        <v>60.9</v>
      </c>
      <c r="W21" s="4">
        <v>51.82</v>
      </c>
      <c r="X21" s="4">
        <v>60.92</v>
      </c>
      <c r="Y21" s="4">
        <v>67.28</v>
      </c>
      <c r="Z21" s="4">
        <v>73.64</v>
      </c>
      <c r="AA21" s="4">
        <v>80.92</v>
      </c>
      <c r="AB21" s="4">
        <v>85.44</v>
      </c>
    </row>
    <row r="22" spans="3:28">
      <c r="C22" s="1">
        <v>24</v>
      </c>
      <c r="D22" s="1"/>
      <c r="E22" s="4">
        <v>19.09</v>
      </c>
      <c r="F22" s="4">
        <v>22.73</v>
      </c>
      <c r="G22" s="4">
        <v>25</v>
      </c>
      <c r="H22" s="4">
        <v>27.27</v>
      </c>
      <c r="I22" s="4">
        <v>28.64</v>
      </c>
      <c r="J22" s="4">
        <v>30.45</v>
      </c>
      <c r="K22" s="4">
        <v>29.32</v>
      </c>
      <c r="L22" s="4">
        <v>34.33</v>
      </c>
      <c r="M22" s="4">
        <v>37.96</v>
      </c>
      <c r="N22" s="4">
        <v>41.6</v>
      </c>
      <c r="O22" s="4">
        <v>46.37</v>
      </c>
      <c r="P22" s="4">
        <v>48.86</v>
      </c>
      <c r="Q22" s="4">
        <v>38.18</v>
      </c>
      <c r="R22" s="4">
        <v>45.46</v>
      </c>
      <c r="S22" s="4">
        <v>50</v>
      </c>
      <c r="T22" s="4">
        <v>54.54</v>
      </c>
      <c r="U22" s="4">
        <v>57.28</v>
      </c>
      <c r="V22" s="4">
        <v>60.9</v>
      </c>
      <c r="W22" s="4">
        <v>51.82</v>
      </c>
      <c r="X22" s="4">
        <v>60.92</v>
      </c>
      <c r="Y22" s="4">
        <v>67.28</v>
      </c>
      <c r="Z22" s="4">
        <v>73.64</v>
      </c>
      <c r="AA22" s="4">
        <v>80.92</v>
      </c>
      <c r="AB22" s="4">
        <v>85.44</v>
      </c>
    </row>
    <row r="23" spans="3:28">
      <c r="C23" s="1">
        <v>25</v>
      </c>
      <c r="D23" s="1"/>
      <c r="E23" s="4">
        <v>19.09</v>
      </c>
      <c r="F23" s="4">
        <v>22.73</v>
      </c>
      <c r="G23" s="4">
        <v>25</v>
      </c>
      <c r="H23" s="4">
        <v>27.27</v>
      </c>
      <c r="I23" s="4">
        <v>28.64</v>
      </c>
      <c r="J23" s="4">
        <v>30.45</v>
      </c>
      <c r="K23" s="4">
        <v>29.32</v>
      </c>
      <c r="L23" s="4">
        <v>34.33</v>
      </c>
      <c r="M23" s="4">
        <v>37.96</v>
      </c>
      <c r="N23" s="4">
        <v>41.6</v>
      </c>
      <c r="O23" s="4">
        <v>46.37</v>
      </c>
      <c r="P23" s="4">
        <v>48.86</v>
      </c>
      <c r="Q23" s="4">
        <v>38.18</v>
      </c>
      <c r="R23" s="4">
        <v>45.46</v>
      </c>
      <c r="S23" s="4">
        <v>50</v>
      </c>
      <c r="T23" s="4">
        <v>54.54</v>
      </c>
      <c r="U23" s="4">
        <v>57.28</v>
      </c>
      <c r="V23" s="4">
        <v>60.9</v>
      </c>
      <c r="W23" s="4">
        <v>51.82</v>
      </c>
      <c r="X23" s="4">
        <v>60.92</v>
      </c>
      <c r="Y23" s="4">
        <v>67.28</v>
      </c>
      <c r="Z23" s="4">
        <v>73.64</v>
      </c>
      <c r="AA23" s="4">
        <v>80.92</v>
      </c>
      <c r="AB23" s="4">
        <v>85.44</v>
      </c>
    </row>
    <row r="24" spans="3:28">
      <c r="C24" s="1">
        <v>26</v>
      </c>
      <c r="D24" s="1"/>
      <c r="E24" s="4">
        <v>19.09</v>
      </c>
      <c r="F24" s="4">
        <v>22.73</v>
      </c>
      <c r="G24" s="4">
        <v>25</v>
      </c>
      <c r="H24" s="4">
        <v>27.27</v>
      </c>
      <c r="I24" s="4">
        <v>28.64</v>
      </c>
      <c r="J24" s="4">
        <v>30.45</v>
      </c>
      <c r="K24" s="4">
        <v>29.32</v>
      </c>
      <c r="L24" s="4">
        <v>34.33</v>
      </c>
      <c r="M24" s="4">
        <v>37.96</v>
      </c>
      <c r="N24" s="4">
        <v>41.6</v>
      </c>
      <c r="O24" s="4">
        <v>46.37</v>
      </c>
      <c r="P24" s="4">
        <v>48.86</v>
      </c>
      <c r="Q24" s="4">
        <v>38.18</v>
      </c>
      <c r="R24" s="4">
        <v>45.46</v>
      </c>
      <c r="S24" s="4">
        <v>50</v>
      </c>
      <c r="T24" s="4">
        <v>54.54</v>
      </c>
      <c r="U24" s="4">
        <v>57.28</v>
      </c>
      <c r="V24" s="4">
        <v>60.9</v>
      </c>
      <c r="W24" s="4">
        <v>51.82</v>
      </c>
      <c r="X24" s="4">
        <v>60.92</v>
      </c>
      <c r="Y24" s="4">
        <v>67.28</v>
      </c>
      <c r="Z24" s="4">
        <v>73.64</v>
      </c>
      <c r="AA24" s="4">
        <v>80.92</v>
      </c>
      <c r="AB24" s="4">
        <v>85.44</v>
      </c>
    </row>
    <row r="25" spans="3:28">
      <c r="C25" s="1">
        <v>27</v>
      </c>
      <c r="D25" s="1"/>
      <c r="E25" s="4">
        <v>19.09</v>
      </c>
      <c r="F25" s="4">
        <v>22.73</v>
      </c>
      <c r="G25" s="4">
        <v>25</v>
      </c>
      <c r="H25" s="4">
        <v>27.27</v>
      </c>
      <c r="I25" s="4">
        <v>28.64</v>
      </c>
      <c r="J25" s="4">
        <v>30.45</v>
      </c>
      <c r="K25" s="4">
        <v>29.32</v>
      </c>
      <c r="L25" s="4">
        <v>34.33</v>
      </c>
      <c r="M25" s="4">
        <v>37.96</v>
      </c>
      <c r="N25" s="4">
        <v>41.6</v>
      </c>
      <c r="O25" s="4">
        <v>46.37</v>
      </c>
      <c r="P25" s="4">
        <v>48.86</v>
      </c>
      <c r="Q25" s="4">
        <v>38.18</v>
      </c>
      <c r="R25" s="4">
        <v>45.46</v>
      </c>
      <c r="S25" s="4">
        <v>50</v>
      </c>
      <c r="T25" s="4">
        <v>54.54</v>
      </c>
      <c r="U25" s="4">
        <v>57.28</v>
      </c>
      <c r="V25" s="4">
        <v>60.9</v>
      </c>
      <c r="W25" s="4">
        <v>51.82</v>
      </c>
      <c r="X25" s="4">
        <v>60.92</v>
      </c>
      <c r="Y25" s="4">
        <v>67.28</v>
      </c>
      <c r="Z25" s="4">
        <v>73.64</v>
      </c>
      <c r="AA25" s="4">
        <v>80.92</v>
      </c>
      <c r="AB25" s="4">
        <v>85.44</v>
      </c>
    </row>
    <row r="26" spans="3:28">
      <c r="C26" s="1">
        <v>28</v>
      </c>
      <c r="D26" s="1"/>
      <c r="E26" s="4">
        <v>19.09</v>
      </c>
      <c r="F26" s="4">
        <v>22.73</v>
      </c>
      <c r="G26" s="4">
        <v>25</v>
      </c>
      <c r="H26" s="4">
        <v>27.27</v>
      </c>
      <c r="I26" s="4">
        <v>28.64</v>
      </c>
      <c r="J26" s="4">
        <v>30.45</v>
      </c>
      <c r="K26" s="4">
        <v>29.32</v>
      </c>
      <c r="L26" s="4">
        <v>34.33</v>
      </c>
      <c r="M26" s="4">
        <v>37.96</v>
      </c>
      <c r="N26" s="4">
        <v>41.6</v>
      </c>
      <c r="O26" s="4">
        <v>46.37</v>
      </c>
      <c r="P26" s="4">
        <v>48.86</v>
      </c>
      <c r="Q26" s="4">
        <v>38.18</v>
      </c>
      <c r="R26" s="4">
        <v>45.46</v>
      </c>
      <c r="S26" s="4">
        <v>50</v>
      </c>
      <c r="T26" s="4">
        <v>54.54</v>
      </c>
      <c r="U26" s="4">
        <v>57.28</v>
      </c>
      <c r="V26" s="4">
        <v>60.9</v>
      </c>
      <c r="W26" s="4">
        <v>51.82</v>
      </c>
      <c r="X26" s="4">
        <v>60.92</v>
      </c>
      <c r="Y26" s="4">
        <v>67.28</v>
      </c>
      <c r="Z26" s="4">
        <v>73.64</v>
      </c>
      <c r="AA26" s="4">
        <v>80.92</v>
      </c>
      <c r="AB26" s="4">
        <v>85.44</v>
      </c>
    </row>
    <row r="27" spans="3:28">
      <c r="C27" s="1">
        <v>29</v>
      </c>
      <c r="D27" s="1"/>
      <c r="E27" s="4">
        <v>19.09</v>
      </c>
      <c r="F27" s="4">
        <v>22.73</v>
      </c>
      <c r="G27" s="4">
        <v>25</v>
      </c>
      <c r="H27" s="4">
        <v>27.27</v>
      </c>
      <c r="I27" s="4">
        <v>28.64</v>
      </c>
      <c r="J27" s="4">
        <v>30.45</v>
      </c>
      <c r="K27" s="4">
        <v>29.32</v>
      </c>
      <c r="L27" s="4">
        <v>34.33</v>
      </c>
      <c r="M27" s="4">
        <v>37.96</v>
      </c>
      <c r="N27" s="4">
        <v>41.6</v>
      </c>
      <c r="O27" s="4">
        <v>46.37</v>
      </c>
      <c r="P27" s="4">
        <v>48.86</v>
      </c>
      <c r="Q27" s="4">
        <v>38.18</v>
      </c>
      <c r="R27" s="4">
        <v>45.46</v>
      </c>
      <c r="S27" s="4">
        <v>50</v>
      </c>
      <c r="T27" s="4">
        <v>54.54</v>
      </c>
      <c r="U27" s="4">
        <v>57.28</v>
      </c>
      <c r="V27" s="4">
        <v>60.9</v>
      </c>
      <c r="W27" s="4">
        <v>51.82</v>
      </c>
      <c r="X27" s="4">
        <v>60.92</v>
      </c>
      <c r="Y27" s="4">
        <v>67.28</v>
      </c>
      <c r="Z27" s="4">
        <v>73.64</v>
      </c>
      <c r="AA27" s="4">
        <v>80.92</v>
      </c>
      <c r="AB27" s="4">
        <v>85.44</v>
      </c>
    </row>
    <row r="28" spans="3:28">
      <c r="C28" s="1">
        <v>30</v>
      </c>
      <c r="D28" s="1"/>
      <c r="E28" s="4">
        <v>19.09</v>
      </c>
      <c r="F28" s="4">
        <v>22.73</v>
      </c>
      <c r="G28" s="4">
        <v>25</v>
      </c>
      <c r="H28" s="4">
        <v>27.27</v>
      </c>
      <c r="I28" s="4">
        <v>28.64</v>
      </c>
      <c r="J28" s="4">
        <v>30.45</v>
      </c>
      <c r="K28" s="4">
        <v>29.32</v>
      </c>
      <c r="L28" s="4">
        <v>34.33</v>
      </c>
      <c r="M28" s="4">
        <v>37.96</v>
      </c>
      <c r="N28" s="4">
        <v>41.6</v>
      </c>
      <c r="O28" s="4">
        <v>46.37</v>
      </c>
      <c r="P28" s="4">
        <v>48.86</v>
      </c>
      <c r="Q28" s="4">
        <v>38.18</v>
      </c>
      <c r="R28" s="4">
        <v>45.46</v>
      </c>
      <c r="S28" s="4">
        <v>50</v>
      </c>
      <c r="T28" s="4">
        <v>54.54</v>
      </c>
      <c r="U28" s="4">
        <v>57.28</v>
      </c>
      <c r="V28" s="4">
        <v>60.9</v>
      </c>
      <c r="W28" s="4">
        <v>51.82</v>
      </c>
      <c r="X28" s="4">
        <v>60.92</v>
      </c>
      <c r="Y28" s="4">
        <v>67.28</v>
      </c>
      <c r="Z28" s="4">
        <v>73.64</v>
      </c>
      <c r="AA28" s="4">
        <v>80.92</v>
      </c>
      <c r="AB28" s="4">
        <v>85.44</v>
      </c>
    </row>
    <row r="29" spans="3:28">
      <c r="C29" s="1">
        <v>31</v>
      </c>
      <c r="D29" s="1"/>
      <c r="E29" s="4">
        <v>19.09</v>
      </c>
      <c r="F29" s="4">
        <v>22.73</v>
      </c>
      <c r="G29" s="4">
        <v>25</v>
      </c>
      <c r="H29" s="4">
        <v>27.27</v>
      </c>
      <c r="I29" s="4">
        <v>28.64</v>
      </c>
      <c r="J29" s="4">
        <v>30.45</v>
      </c>
      <c r="K29" s="4">
        <v>29.32</v>
      </c>
      <c r="L29" s="4">
        <v>34.33</v>
      </c>
      <c r="M29" s="4">
        <v>37.96</v>
      </c>
      <c r="N29" s="4">
        <v>41.6</v>
      </c>
      <c r="O29" s="4">
        <v>46.37</v>
      </c>
      <c r="P29" s="4">
        <v>48.86</v>
      </c>
      <c r="Q29" s="4">
        <v>38.18</v>
      </c>
      <c r="R29" s="4">
        <v>45.46</v>
      </c>
      <c r="S29" s="4">
        <v>50</v>
      </c>
      <c r="T29" s="4">
        <v>54.54</v>
      </c>
      <c r="U29" s="4">
        <v>57.28</v>
      </c>
      <c r="V29" s="4">
        <v>60.9</v>
      </c>
      <c r="W29" s="4">
        <v>51.82</v>
      </c>
      <c r="X29" s="4">
        <v>60.92</v>
      </c>
      <c r="Y29" s="4">
        <v>67.28</v>
      </c>
      <c r="Z29" s="4">
        <v>73.64</v>
      </c>
      <c r="AA29" s="4">
        <v>80.92</v>
      </c>
      <c r="AB29" s="4">
        <v>85.44</v>
      </c>
    </row>
    <row r="30" spans="3:28">
      <c r="C30" s="1">
        <v>32</v>
      </c>
      <c r="D30" s="1"/>
      <c r="E30" s="4">
        <v>19.09</v>
      </c>
      <c r="F30" s="4">
        <v>22.73</v>
      </c>
      <c r="G30" s="4">
        <v>25</v>
      </c>
      <c r="H30" s="4">
        <v>27.27</v>
      </c>
      <c r="I30" s="4">
        <v>28.64</v>
      </c>
      <c r="J30" s="4">
        <v>30.45</v>
      </c>
      <c r="K30" s="4">
        <v>29.32</v>
      </c>
      <c r="L30" s="4">
        <v>34.33</v>
      </c>
      <c r="M30" s="4">
        <v>37.96</v>
      </c>
      <c r="N30" s="4">
        <v>41.6</v>
      </c>
      <c r="O30" s="4">
        <v>46.37</v>
      </c>
      <c r="P30" s="4">
        <v>48.86</v>
      </c>
      <c r="Q30" s="4">
        <v>38.18</v>
      </c>
      <c r="R30" s="4">
        <v>45.46</v>
      </c>
      <c r="S30" s="4">
        <v>50</v>
      </c>
      <c r="T30" s="4">
        <v>54.54</v>
      </c>
      <c r="U30" s="4">
        <v>57.28</v>
      </c>
      <c r="V30" s="4">
        <v>60.9</v>
      </c>
      <c r="W30" s="4">
        <v>51.82</v>
      </c>
      <c r="X30" s="4">
        <v>60.92</v>
      </c>
      <c r="Y30" s="4">
        <v>67.28</v>
      </c>
      <c r="Z30" s="4">
        <v>73.64</v>
      </c>
      <c r="AA30" s="4">
        <v>80.92</v>
      </c>
      <c r="AB30" s="4">
        <v>85.44</v>
      </c>
    </row>
    <row r="31" spans="3:28">
      <c r="C31" s="1">
        <v>33</v>
      </c>
      <c r="D31" s="1"/>
      <c r="E31" s="4">
        <v>19.09</v>
      </c>
      <c r="F31" s="4">
        <v>22.73</v>
      </c>
      <c r="G31" s="4">
        <v>25</v>
      </c>
      <c r="H31" s="4">
        <v>27.27</v>
      </c>
      <c r="I31" s="4">
        <v>28.64</v>
      </c>
      <c r="J31" s="4">
        <v>30.45</v>
      </c>
      <c r="K31" s="4">
        <v>29.32</v>
      </c>
      <c r="L31" s="4">
        <v>34.33</v>
      </c>
      <c r="M31" s="4">
        <v>37.96</v>
      </c>
      <c r="N31" s="4">
        <v>41.6</v>
      </c>
      <c r="O31" s="4">
        <v>46.37</v>
      </c>
      <c r="P31" s="4">
        <v>48.86</v>
      </c>
      <c r="Q31" s="4">
        <v>38.18</v>
      </c>
      <c r="R31" s="4">
        <v>45.46</v>
      </c>
      <c r="S31" s="4">
        <v>50</v>
      </c>
      <c r="T31" s="4">
        <v>54.54</v>
      </c>
      <c r="U31" s="4">
        <v>57.28</v>
      </c>
      <c r="V31" s="4">
        <v>60.9</v>
      </c>
      <c r="W31" s="4">
        <v>51.82</v>
      </c>
      <c r="X31" s="4">
        <v>60.92</v>
      </c>
      <c r="Y31" s="4">
        <v>67.28</v>
      </c>
      <c r="Z31" s="4">
        <v>73.64</v>
      </c>
      <c r="AA31" s="4">
        <v>80.92</v>
      </c>
      <c r="AB31" s="4">
        <v>85.44</v>
      </c>
    </row>
    <row r="32" spans="3:28">
      <c r="C32" s="1">
        <v>34</v>
      </c>
      <c r="D32" s="1"/>
      <c r="E32" s="4">
        <v>19.09</v>
      </c>
      <c r="F32" s="4">
        <v>22.73</v>
      </c>
      <c r="G32" s="4">
        <v>25</v>
      </c>
      <c r="H32" s="4">
        <v>27.27</v>
      </c>
      <c r="I32" s="4">
        <v>28.64</v>
      </c>
      <c r="J32" s="4">
        <v>30.45</v>
      </c>
      <c r="K32" s="4">
        <v>29.32</v>
      </c>
      <c r="L32" s="4">
        <v>34.33</v>
      </c>
      <c r="M32" s="4">
        <v>37.96</v>
      </c>
      <c r="N32" s="4">
        <v>41.6</v>
      </c>
      <c r="O32" s="4">
        <v>46.37</v>
      </c>
      <c r="P32" s="4">
        <v>48.86</v>
      </c>
      <c r="Q32" s="4">
        <v>38.18</v>
      </c>
      <c r="R32" s="4">
        <v>45.46</v>
      </c>
      <c r="S32" s="4">
        <v>50</v>
      </c>
      <c r="T32" s="4">
        <v>54.54</v>
      </c>
      <c r="U32" s="4">
        <v>57.28</v>
      </c>
      <c r="V32" s="4">
        <v>60.9</v>
      </c>
      <c r="W32" s="4">
        <v>51.82</v>
      </c>
      <c r="X32" s="4">
        <v>60.92</v>
      </c>
      <c r="Y32" s="4">
        <v>67.28</v>
      </c>
      <c r="Z32" s="4">
        <v>73.64</v>
      </c>
      <c r="AA32" s="4">
        <v>80.92</v>
      </c>
      <c r="AB32" s="4">
        <v>85.44</v>
      </c>
    </row>
    <row r="33" spans="3:28">
      <c r="C33" s="1">
        <v>35</v>
      </c>
      <c r="D33" s="1"/>
      <c r="E33" s="4">
        <v>19.09</v>
      </c>
      <c r="F33" s="4">
        <v>22.73</v>
      </c>
      <c r="G33" s="4">
        <v>25</v>
      </c>
      <c r="H33" s="4">
        <v>27.27</v>
      </c>
      <c r="I33" s="4">
        <v>28.64</v>
      </c>
      <c r="J33" s="4">
        <v>30.45</v>
      </c>
      <c r="K33" s="4">
        <v>29.32</v>
      </c>
      <c r="L33" s="4">
        <v>34.33</v>
      </c>
      <c r="M33" s="4">
        <v>37.96</v>
      </c>
      <c r="N33" s="4">
        <v>41.6</v>
      </c>
      <c r="O33" s="4">
        <v>46.37</v>
      </c>
      <c r="P33" s="4">
        <v>48.86</v>
      </c>
      <c r="Q33" s="4">
        <v>38.18</v>
      </c>
      <c r="R33" s="4">
        <v>45.46</v>
      </c>
      <c r="S33" s="4">
        <v>50</v>
      </c>
      <c r="T33" s="4">
        <v>54.54</v>
      </c>
      <c r="U33" s="4">
        <v>57.28</v>
      </c>
      <c r="V33" s="4">
        <v>60.9</v>
      </c>
      <c r="W33" s="4">
        <v>51.82</v>
      </c>
      <c r="X33" s="4">
        <v>60.92</v>
      </c>
      <c r="Y33" s="4">
        <v>67.28</v>
      </c>
      <c r="Z33" s="4">
        <v>73.64</v>
      </c>
      <c r="AA33" s="4">
        <v>80.92</v>
      </c>
      <c r="AB33" s="4">
        <v>85.44</v>
      </c>
    </row>
    <row r="34" spans="3:28">
      <c r="C34" s="1">
        <v>36</v>
      </c>
      <c r="D34" s="1"/>
      <c r="E34" s="4">
        <v>19.09</v>
      </c>
      <c r="F34" s="4">
        <v>22.73</v>
      </c>
      <c r="G34" s="4">
        <v>25</v>
      </c>
      <c r="H34" s="4">
        <v>27.27</v>
      </c>
      <c r="I34" s="4">
        <v>28.64</v>
      </c>
      <c r="J34" s="4">
        <v>30.45</v>
      </c>
      <c r="K34" s="4">
        <v>29.32</v>
      </c>
      <c r="L34" s="4">
        <v>34.33</v>
      </c>
      <c r="M34" s="4">
        <v>37.96</v>
      </c>
      <c r="N34" s="4">
        <v>41.6</v>
      </c>
      <c r="O34" s="4">
        <v>46.37</v>
      </c>
      <c r="P34" s="4">
        <v>48.86</v>
      </c>
      <c r="Q34" s="4">
        <v>38.18</v>
      </c>
      <c r="R34" s="4">
        <v>45.46</v>
      </c>
      <c r="S34" s="4">
        <v>50</v>
      </c>
      <c r="T34" s="4">
        <v>54.54</v>
      </c>
      <c r="U34" s="4">
        <v>57.28</v>
      </c>
      <c r="V34" s="4">
        <v>60.9</v>
      </c>
      <c r="W34" s="4">
        <v>51.82</v>
      </c>
      <c r="X34" s="4">
        <v>60.92</v>
      </c>
      <c r="Y34" s="4">
        <v>67.28</v>
      </c>
      <c r="Z34" s="4">
        <v>73.64</v>
      </c>
      <c r="AA34" s="4">
        <v>80.92</v>
      </c>
      <c r="AB34" s="4">
        <v>85.44</v>
      </c>
    </row>
    <row r="35" spans="3:28">
      <c r="C35" s="1">
        <v>37</v>
      </c>
      <c r="D35" s="1"/>
      <c r="E35" s="4">
        <v>19.09</v>
      </c>
      <c r="F35" s="4">
        <v>22.73</v>
      </c>
      <c r="G35" s="4">
        <v>25</v>
      </c>
      <c r="H35" s="4">
        <v>27.27</v>
      </c>
      <c r="I35" s="4">
        <v>28.64</v>
      </c>
      <c r="J35" s="4">
        <v>30.45</v>
      </c>
      <c r="K35" s="4">
        <v>29.32</v>
      </c>
      <c r="L35" s="4">
        <v>34.33</v>
      </c>
      <c r="M35" s="4">
        <v>37.96</v>
      </c>
      <c r="N35" s="4">
        <v>41.6</v>
      </c>
      <c r="O35" s="4">
        <v>46.37</v>
      </c>
      <c r="P35" s="4">
        <v>48.86</v>
      </c>
      <c r="Q35" s="4">
        <v>38.18</v>
      </c>
      <c r="R35" s="4">
        <v>45.46</v>
      </c>
      <c r="S35" s="4">
        <v>50</v>
      </c>
      <c r="T35" s="4">
        <v>54.54</v>
      </c>
      <c r="U35" s="4">
        <v>57.28</v>
      </c>
      <c r="V35" s="4">
        <v>60.9</v>
      </c>
      <c r="W35" s="4">
        <v>51.82</v>
      </c>
      <c r="X35" s="4">
        <v>60.92</v>
      </c>
      <c r="Y35" s="4">
        <v>67.28</v>
      </c>
      <c r="Z35" s="4">
        <v>73.64</v>
      </c>
      <c r="AA35" s="4">
        <v>80.92</v>
      </c>
      <c r="AB35" s="4">
        <v>85.44</v>
      </c>
    </row>
    <row r="36" spans="3:28">
      <c r="C36" s="1">
        <v>38</v>
      </c>
      <c r="D36" s="1"/>
      <c r="E36" s="4">
        <v>19.09</v>
      </c>
      <c r="F36" s="4">
        <v>22.73</v>
      </c>
      <c r="G36" s="4">
        <v>25</v>
      </c>
      <c r="H36" s="4">
        <v>27.27</v>
      </c>
      <c r="I36" s="4">
        <v>28.64</v>
      </c>
      <c r="J36" s="4">
        <v>30.45</v>
      </c>
      <c r="K36" s="4">
        <v>29.32</v>
      </c>
      <c r="L36" s="4">
        <v>34.33</v>
      </c>
      <c r="M36" s="4">
        <v>37.96</v>
      </c>
      <c r="N36" s="4">
        <v>41.6</v>
      </c>
      <c r="O36" s="4">
        <v>46.37</v>
      </c>
      <c r="P36" s="4">
        <v>48.86</v>
      </c>
      <c r="Q36" s="4">
        <v>38.18</v>
      </c>
      <c r="R36" s="4">
        <v>45.46</v>
      </c>
      <c r="S36" s="4">
        <v>50</v>
      </c>
      <c r="T36" s="4">
        <v>54.54</v>
      </c>
      <c r="U36" s="4">
        <v>57.28</v>
      </c>
      <c r="V36" s="4">
        <v>60.9</v>
      </c>
      <c r="W36" s="4">
        <v>51.82</v>
      </c>
      <c r="X36" s="4">
        <v>60.92</v>
      </c>
      <c r="Y36" s="4">
        <v>67.28</v>
      </c>
      <c r="Z36" s="4">
        <v>73.64</v>
      </c>
      <c r="AA36" s="4">
        <v>80.92</v>
      </c>
      <c r="AB36" s="4">
        <v>85.44</v>
      </c>
    </row>
    <row r="37" spans="3:28">
      <c r="C37" s="1">
        <v>39</v>
      </c>
      <c r="D37" s="1"/>
      <c r="E37" s="4">
        <v>19.09</v>
      </c>
      <c r="F37" s="4">
        <v>22.73</v>
      </c>
      <c r="G37" s="4">
        <v>25</v>
      </c>
      <c r="H37" s="4">
        <v>27.27</v>
      </c>
      <c r="I37" s="4">
        <v>28.64</v>
      </c>
      <c r="J37" s="4">
        <v>30.45</v>
      </c>
      <c r="K37" s="4">
        <v>29.32</v>
      </c>
      <c r="L37" s="4">
        <v>34.33</v>
      </c>
      <c r="M37" s="4">
        <v>37.96</v>
      </c>
      <c r="N37" s="4">
        <v>41.6</v>
      </c>
      <c r="O37" s="4">
        <v>46.37</v>
      </c>
      <c r="P37" s="4">
        <v>48.86</v>
      </c>
      <c r="Q37" s="4">
        <v>38.18</v>
      </c>
      <c r="R37" s="4">
        <v>45.46</v>
      </c>
      <c r="S37" s="4">
        <v>50</v>
      </c>
      <c r="T37" s="4">
        <v>54.54</v>
      </c>
      <c r="U37" s="4">
        <v>57.28</v>
      </c>
      <c r="V37" s="4">
        <v>60.9</v>
      </c>
      <c r="W37" s="4">
        <v>51.82</v>
      </c>
      <c r="X37" s="4">
        <v>60.92</v>
      </c>
      <c r="Y37" s="4">
        <v>67.28</v>
      </c>
      <c r="Z37" s="4">
        <v>73.64</v>
      </c>
      <c r="AA37" s="4">
        <v>80.92</v>
      </c>
      <c r="AB37" s="4">
        <v>85.44</v>
      </c>
    </row>
    <row r="38" spans="3:28">
      <c r="C38" s="1">
        <v>40</v>
      </c>
      <c r="D38" s="1"/>
      <c r="E38" s="4">
        <v>19.09</v>
      </c>
      <c r="F38" s="4">
        <v>22.73</v>
      </c>
      <c r="G38" s="4">
        <v>25</v>
      </c>
      <c r="H38" s="4">
        <v>27.27</v>
      </c>
      <c r="I38" s="4">
        <v>28.64</v>
      </c>
      <c r="J38" s="4">
        <v>30.45</v>
      </c>
      <c r="K38" s="4">
        <v>29.32</v>
      </c>
      <c r="L38" s="4">
        <v>34.33</v>
      </c>
      <c r="M38" s="4">
        <v>37.96</v>
      </c>
      <c r="N38" s="4">
        <v>41.6</v>
      </c>
      <c r="O38" s="4">
        <v>46.37</v>
      </c>
      <c r="P38" s="4">
        <v>48.86</v>
      </c>
      <c r="Q38" s="4">
        <v>38.18</v>
      </c>
      <c r="R38" s="4">
        <v>45.46</v>
      </c>
      <c r="S38" s="4">
        <v>50</v>
      </c>
      <c r="T38" s="4">
        <v>54.54</v>
      </c>
      <c r="U38" s="4">
        <v>57.28</v>
      </c>
      <c r="V38" s="4">
        <v>60.9</v>
      </c>
      <c r="W38" s="4">
        <v>51.82</v>
      </c>
      <c r="X38" s="4">
        <v>60.92</v>
      </c>
      <c r="Y38" s="4">
        <v>67.28</v>
      </c>
      <c r="Z38" s="4">
        <v>73.64</v>
      </c>
      <c r="AA38" s="4">
        <v>80.92</v>
      </c>
      <c r="AB38" s="4">
        <v>85.44</v>
      </c>
    </row>
    <row r="39" spans="3:28">
      <c r="C39" s="1">
        <v>41</v>
      </c>
      <c r="D39" s="1"/>
      <c r="E39" s="4">
        <v>19.09</v>
      </c>
      <c r="F39" s="4">
        <v>22.73</v>
      </c>
      <c r="G39" s="4">
        <v>25</v>
      </c>
      <c r="H39" s="4">
        <v>27.27</v>
      </c>
      <c r="I39" s="4">
        <v>28.64</v>
      </c>
      <c r="J39" s="4">
        <v>30.45</v>
      </c>
      <c r="K39" s="4">
        <v>29.32</v>
      </c>
      <c r="L39" s="4">
        <v>34.33</v>
      </c>
      <c r="M39" s="4">
        <v>37.96</v>
      </c>
      <c r="N39" s="4">
        <v>41.6</v>
      </c>
      <c r="O39" s="4">
        <v>46.37</v>
      </c>
      <c r="P39" s="4">
        <v>48.86</v>
      </c>
      <c r="Q39" s="4">
        <v>38.18</v>
      </c>
      <c r="R39" s="4">
        <v>45.46</v>
      </c>
      <c r="S39" s="4">
        <v>50</v>
      </c>
      <c r="T39" s="4">
        <v>54.54</v>
      </c>
      <c r="U39" s="4">
        <v>57.28</v>
      </c>
      <c r="V39" s="4">
        <v>60.9</v>
      </c>
      <c r="W39" s="4">
        <v>51.82</v>
      </c>
      <c r="X39" s="4">
        <v>60.92</v>
      </c>
      <c r="Y39" s="4">
        <v>67.28</v>
      </c>
      <c r="Z39" s="4">
        <v>73.64</v>
      </c>
      <c r="AA39" s="4">
        <v>80.92</v>
      </c>
      <c r="AB39" s="4">
        <v>85.44</v>
      </c>
    </row>
    <row r="40" spans="3:28">
      <c r="C40" s="1">
        <v>42</v>
      </c>
      <c r="D40" s="1"/>
      <c r="E40" s="4">
        <v>19.09</v>
      </c>
      <c r="F40" s="4">
        <v>22.73</v>
      </c>
      <c r="G40" s="4">
        <v>25</v>
      </c>
      <c r="H40" s="4">
        <v>27.27</v>
      </c>
      <c r="I40" s="4">
        <v>28.64</v>
      </c>
      <c r="J40" s="4">
        <v>30.45</v>
      </c>
      <c r="K40" s="4">
        <v>29.32</v>
      </c>
      <c r="L40" s="4">
        <v>34.33</v>
      </c>
      <c r="M40" s="4">
        <v>37.96</v>
      </c>
      <c r="N40" s="4">
        <v>41.6</v>
      </c>
      <c r="O40" s="4">
        <v>46.37</v>
      </c>
      <c r="P40" s="4">
        <v>48.86</v>
      </c>
      <c r="Q40" s="4">
        <v>38.18</v>
      </c>
      <c r="R40" s="4">
        <v>45.46</v>
      </c>
      <c r="S40" s="4">
        <v>50</v>
      </c>
      <c r="T40" s="4">
        <v>54.54</v>
      </c>
      <c r="U40" s="4">
        <v>57.28</v>
      </c>
      <c r="V40" s="4">
        <v>60.9</v>
      </c>
      <c r="W40" s="4">
        <v>51.82</v>
      </c>
      <c r="X40" s="4">
        <v>60.92</v>
      </c>
      <c r="Y40" s="4">
        <v>67.28</v>
      </c>
      <c r="Z40" s="4">
        <v>73.64</v>
      </c>
      <c r="AA40" s="4">
        <v>80.92</v>
      </c>
      <c r="AB40" s="4">
        <v>85.44</v>
      </c>
    </row>
    <row r="41" spans="3:28">
      <c r="C41" s="1">
        <v>43</v>
      </c>
      <c r="D41" s="1"/>
      <c r="E41" s="4">
        <v>19.55</v>
      </c>
      <c r="F41" s="4">
        <v>23.18</v>
      </c>
      <c r="G41" s="4">
        <v>25.91</v>
      </c>
      <c r="H41" s="4">
        <v>28.18</v>
      </c>
      <c r="I41" s="4">
        <v>29.55</v>
      </c>
      <c r="J41" s="4">
        <v>31.82</v>
      </c>
      <c r="K41" s="4">
        <v>29.78</v>
      </c>
      <c r="L41" s="4">
        <v>34.78</v>
      </c>
      <c r="M41" s="4">
        <v>38.869999999999997</v>
      </c>
      <c r="N41" s="4">
        <v>42.51</v>
      </c>
      <c r="O41" s="4">
        <v>47.28</v>
      </c>
      <c r="P41" s="4">
        <v>50.23</v>
      </c>
      <c r="Q41" s="4">
        <v>39.1</v>
      </c>
      <c r="R41" s="4">
        <v>46.36</v>
      </c>
      <c r="S41" s="4">
        <v>51.82</v>
      </c>
      <c r="T41" s="4">
        <v>56.36</v>
      </c>
      <c r="U41" s="4">
        <v>59.1</v>
      </c>
      <c r="V41" s="4">
        <v>63.64</v>
      </c>
      <c r="W41" s="4">
        <v>52.74</v>
      </c>
      <c r="X41" s="4">
        <v>61.82</v>
      </c>
      <c r="Y41" s="4">
        <v>69.099999999999994</v>
      </c>
      <c r="Z41" s="4">
        <v>75.459999999999994</v>
      </c>
      <c r="AA41" s="4">
        <v>82.74</v>
      </c>
      <c r="AB41" s="4">
        <v>88.18</v>
      </c>
    </row>
    <row r="42" spans="3:28">
      <c r="C42" s="1">
        <v>44</v>
      </c>
      <c r="D42" s="1"/>
      <c r="E42" s="4">
        <v>20</v>
      </c>
      <c r="F42" s="4">
        <v>23.64</v>
      </c>
      <c r="G42" s="4">
        <v>26.82</v>
      </c>
      <c r="H42" s="4">
        <v>29.09</v>
      </c>
      <c r="I42" s="4">
        <v>30.45</v>
      </c>
      <c r="J42" s="4">
        <v>32.729999999999997</v>
      </c>
      <c r="K42" s="4">
        <v>30.23</v>
      </c>
      <c r="L42" s="4">
        <v>35.24</v>
      </c>
      <c r="M42" s="4">
        <v>39.78</v>
      </c>
      <c r="N42" s="4">
        <v>43.42</v>
      </c>
      <c r="O42" s="4">
        <v>48.18</v>
      </c>
      <c r="P42" s="4">
        <v>51.14</v>
      </c>
      <c r="Q42" s="4">
        <v>40</v>
      </c>
      <c r="R42" s="4">
        <v>47.28</v>
      </c>
      <c r="S42" s="4">
        <v>53.64</v>
      </c>
      <c r="T42" s="4">
        <v>58.18</v>
      </c>
      <c r="U42" s="4">
        <v>60.9</v>
      </c>
      <c r="V42" s="4">
        <v>65.459999999999994</v>
      </c>
      <c r="W42" s="4">
        <v>53.64</v>
      </c>
      <c r="X42" s="4">
        <v>62.74</v>
      </c>
      <c r="Y42" s="4">
        <v>70.92</v>
      </c>
      <c r="Z42" s="4">
        <v>77.28</v>
      </c>
      <c r="AA42" s="4">
        <v>84.54</v>
      </c>
      <c r="AB42" s="4">
        <v>90</v>
      </c>
    </row>
    <row r="43" spans="3:28">
      <c r="C43" s="1">
        <v>45</v>
      </c>
      <c r="D43" s="1"/>
      <c r="E43" s="4">
        <v>20.45</v>
      </c>
      <c r="F43" s="4">
        <v>24.09</v>
      </c>
      <c r="G43" s="4">
        <v>27.73</v>
      </c>
      <c r="H43" s="4">
        <v>30</v>
      </c>
      <c r="I43" s="4">
        <v>31.82</v>
      </c>
      <c r="J43" s="4">
        <v>33.64</v>
      </c>
      <c r="K43" s="4">
        <v>30.68</v>
      </c>
      <c r="L43" s="4">
        <v>35.69</v>
      </c>
      <c r="M43" s="4">
        <v>40.69</v>
      </c>
      <c r="N43" s="4">
        <v>44.33</v>
      </c>
      <c r="O43" s="4">
        <v>49.55</v>
      </c>
      <c r="P43" s="4">
        <v>52.05</v>
      </c>
      <c r="Q43" s="4">
        <v>40.9</v>
      </c>
      <c r="R43" s="4">
        <v>48.18</v>
      </c>
      <c r="S43" s="4">
        <v>55.46</v>
      </c>
      <c r="T43" s="4">
        <v>60</v>
      </c>
      <c r="U43" s="4">
        <v>63.64</v>
      </c>
      <c r="V43" s="4">
        <v>67.28</v>
      </c>
      <c r="W43" s="4">
        <v>54.54</v>
      </c>
      <c r="X43" s="4">
        <v>63.64</v>
      </c>
      <c r="Y43" s="4">
        <v>72.739999999999995</v>
      </c>
      <c r="Z43" s="4">
        <v>79.099999999999994</v>
      </c>
      <c r="AA43" s="4">
        <v>87.28</v>
      </c>
      <c r="AB43" s="4">
        <v>91.82</v>
      </c>
    </row>
    <row r="44" spans="3:28">
      <c r="C44" s="1">
        <v>46</v>
      </c>
      <c r="D44" s="1"/>
      <c r="E44" s="4">
        <v>20.91</v>
      </c>
      <c r="F44" s="4">
        <v>24.55</v>
      </c>
      <c r="G44" s="4">
        <v>28.64</v>
      </c>
      <c r="H44" s="4">
        <v>30.91</v>
      </c>
      <c r="I44" s="4">
        <v>32.729999999999997</v>
      </c>
      <c r="J44" s="4">
        <v>34.549999999999997</v>
      </c>
      <c r="K44" s="4">
        <v>31.14</v>
      </c>
      <c r="L44" s="4">
        <v>36.15</v>
      </c>
      <c r="M44" s="4">
        <v>41.6</v>
      </c>
      <c r="N44" s="4">
        <v>45.24</v>
      </c>
      <c r="O44" s="4">
        <v>50.46</v>
      </c>
      <c r="P44" s="4">
        <v>52.96</v>
      </c>
      <c r="Q44" s="4">
        <v>41.82</v>
      </c>
      <c r="R44" s="4">
        <v>49.1</v>
      </c>
      <c r="S44" s="4">
        <v>57.28</v>
      </c>
      <c r="T44" s="4">
        <v>61.82</v>
      </c>
      <c r="U44" s="4">
        <v>65.459999999999994</v>
      </c>
      <c r="V44" s="4">
        <v>69.099999999999994</v>
      </c>
      <c r="W44" s="4">
        <v>55.46</v>
      </c>
      <c r="X44" s="4">
        <v>64.56</v>
      </c>
      <c r="Y44" s="4">
        <v>74.56</v>
      </c>
      <c r="Z44" s="4">
        <v>80.92</v>
      </c>
      <c r="AA44" s="4">
        <v>89.1</v>
      </c>
      <c r="AB44" s="4">
        <v>93.64</v>
      </c>
    </row>
    <row r="45" spans="3:28">
      <c r="C45" s="1">
        <v>47</v>
      </c>
      <c r="D45" s="1"/>
      <c r="E45" s="4">
        <v>21.36</v>
      </c>
      <c r="F45" s="4">
        <v>25</v>
      </c>
      <c r="G45" s="4">
        <v>29.55</v>
      </c>
      <c r="H45" s="4">
        <v>31.82</v>
      </c>
      <c r="I45" s="4">
        <v>33.64</v>
      </c>
      <c r="J45" s="4">
        <v>35.450000000000003</v>
      </c>
      <c r="K45" s="4">
        <v>31.59</v>
      </c>
      <c r="L45" s="4">
        <v>36.6</v>
      </c>
      <c r="M45" s="4">
        <v>42.51</v>
      </c>
      <c r="N45" s="4">
        <v>46.15</v>
      </c>
      <c r="O45" s="4">
        <v>51.37</v>
      </c>
      <c r="P45" s="4">
        <v>53.86</v>
      </c>
      <c r="Q45" s="4">
        <v>42.72</v>
      </c>
      <c r="R45" s="4">
        <v>50</v>
      </c>
      <c r="S45" s="4">
        <v>59.1</v>
      </c>
      <c r="T45" s="4">
        <v>63.64</v>
      </c>
      <c r="U45" s="4">
        <v>67.28</v>
      </c>
      <c r="V45" s="4">
        <v>70.900000000000006</v>
      </c>
      <c r="W45" s="4">
        <v>56.36</v>
      </c>
      <c r="X45" s="4">
        <v>65.459999999999994</v>
      </c>
      <c r="Y45" s="4">
        <v>76.38</v>
      </c>
      <c r="Z45" s="4">
        <v>82.74</v>
      </c>
      <c r="AA45" s="4">
        <v>90.92</v>
      </c>
      <c r="AB45" s="4">
        <v>95.44</v>
      </c>
    </row>
    <row r="46" spans="3:28">
      <c r="C46" s="1">
        <v>48</v>
      </c>
      <c r="D46" s="1"/>
      <c r="E46" s="4">
        <v>21.82</v>
      </c>
      <c r="F46" s="4">
        <v>25.45</v>
      </c>
      <c r="G46" s="4">
        <v>30.45</v>
      </c>
      <c r="H46" s="4">
        <v>32.729999999999997</v>
      </c>
      <c r="I46" s="4">
        <v>34.549999999999997</v>
      </c>
      <c r="J46" s="4">
        <v>36.36</v>
      </c>
      <c r="K46" s="4">
        <v>32.049999999999997</v>
      </c>
      <c r="L46" s="4">
        <v>37.049999999999997</v>
      </c>
      <c r="M46" s="4">
        <v>43.41</v>
      </c>
      <c r="N46" s="4">
        <v>47.06</v>
      </c>
      <c r="O46" s="4">
        <v>52.28</v>
      </c>
      <c r="P46" s="4">
        <v>54.77</v>
      </c>
      <c r="Q46" s="4">
        <v>43.64</v>
      </c>
      <c r="R46" s="4">
        <v>50.9</v>
      </c>
      <c r="S46" s="4">
        <v>60.9</v>
      </c>
      <c r="T46" s="4">
        <v>65.459999999999994</v>
      </c>
      <c r="U46" s="4">
        <v>69.099999999999994</v>
      </c>
      <c r="V46" s="4">
        <v>72.72</v>
      </c>
      <c r="W46" s="4">
        <v>57.28</v>
      </c>
      <c r="X46" s="4">
        <v>66.36</v>
      </c>
      <c r="Y46" s="4">
        <v>78.180000000000007</v>
      </c>
      <c r="Z46" s="4">
        <v>84.56</v>
      </c>
      <c r="AA46" s="4">
        <v>92.74</v>
      </c>
      <c r="AB46" s="4">
        <v>97.26</v>
      </c>
    </row>
    <row r="47" spans="3:28">
      <c r="C47" s="1">
        <v>49</v>
      </c>
      <c r="D47" s="1"/>
      <c r="E47" s="4">
        <v>22.73</v>
      </c>
      <c r="F47" s="4">
        <v>25.91</v>
      </c>
      <c r="G47" s="4">
        <v>31.36</v>
      </c>
      <c r="H47" s="4">
        <v>33.64</v>
      </c>
      <c r="I47" s="4">
        <v>35.450000000000003</v>
      </c>
      <c r="J47" s="4">
        <v>37.270000000000003</v>
      </c>
      <c r="K47" s="4">
        <v>32.96</v>
      </c>
      <c r="L47" s="4">
        <v>37.51</v>
      </c>
      <c r="M47" s="4">
        <v>44.32</v>
      </c>
      <c r="N47" s="4">
        <v>47.97</v>
      </c>
      <c r="O47" s="4">
        <v>53.18</v>
      </c>
      <c r="P47" s="4">
        <v>55.68</v>
      </c>
      <c r="Q47" s="4">
        <v>45.46</v>
      </c>
      <c r="R47" s="4">
        <v>51.82</v>
      </c>
      <c r="S47" s="4">
        <v>62.72</v>
      </c>
      <c r="T47" s="4">
        <v>67.28</v>
      </c>
      <c r="U47" s="4">
        <v>70.900000000000006</v>
      </c>
      <c r="V47" s="4">
        <v>74.540000000000006</v>
      </c>
      <c r="W47" s="4">
        <v>59.1</v>
      </c>
      <c r="X47" s="4">
        <v>67.28</v>
      </c>
      <c r="Y47" s="4">
        <v>80</v>
      </c>
      <c r="Z47" s="4">
        <v>86.38</v>
      </c>
      <c r="AA47" s="4">
        <v>94.54</v>
      </c>
      <c r="AB47" s="4">
        <v>99.08</v>
      </c>
    </row>
    <row r="48" spans="3:28">
      <c r="C48" s="1">
        <v>50</v>
      </c>
      <c r="D48" s="1"/>
      <c r="E48" s="4">
        <v>23.64</v>
      </c>
      <c r="F48" s="4">
        <v>26.36</v>
      </c>
      <c r="G48" s="4">
        <v>32.270000000000003</v>
      </c>
      <c r="H48" s="4">
        <v>34.549999999999997</v>
      </c>
      <c r="I48" s="4">
        <v>36.36</v>
      </c>
      <c r="J48" s="4">
        <v>38.18</v>
      </c>
      <c r="K48" s="4">
        <v>33.869999999999997</v>
      </c>
      <c r="L48" s="4">
        <v>37.96</v>
      </c>
      <c r="M48" s="4">
        <v>45.23</v>
      </c>
      <c r="N48" s="4">
        <v>48.88</v>
      </c>
      <c r="O48" s="4">
        <v>54.09</v>
      </c>
      <c r="P48" s="4">
        <v>56.59</v>
      </c>
      <c r="Q48" s="4">
        <v>47.28</v>
      </c>
      <c r="R48" s="4">
        <v>52.72</v>
      </c>
      <c r="S48" s="4">
        <v>64.540000000000006</v>
      </c>
      <c r="T48" s="4">
        <v>69.099999999999994</v>
      </c>
      <c r="U48" s="4">
        <v>72.72</v>
      </c>
      <c r="V48" s="4">
        <v>76.36</v>
      </c>
      <c r="W48" s="4">
        <v>60.92</v>
      </c>
      <c r="X48" s="4">
        <v>68.180000000000007</v>
      </c>
      <c r="Y48" s="4">
        <v>81.819999999999993</v>
      </c>
      <c r="Z48" s="4">
        <v>88.2</v>
      </c>
      <c r="AA48" s="4">
        <v>96.36</v>
      </c>
      <c r="AB48" s="4">
        <v>100.9</v>
      </c>
    </row>
    <row r="49" spans="3:28">
      <c r="C49" s="1">
        <v>51</v>
      </c>
      <c r="D49" s="1"/>
      <c r="E49" s="4">
        <v>24.55</v>
      </c>
      <c r="F49" s="4">
        <v>26.82</v>
      </c>
      <c r="G49" s="4">
        <v>33.18</v>
      </c>
      <c r="H49" s="4">
        <v>35.450000000000003</v>
      </c>
      <c r="I49" s="4">
        <v>37.270000000000003</v>
      </c>
      <c r="J49" s="4">
        <v>39.090000000000003</v>
      </c>
      <c r="K49" s="4">
        <v>34.78</v>
      </c>
      <c r="L49" s="4">
        <v>38.42</v>
      </c>
      <c r="M49" s="4">
        <v>46.14</v>
      </c>
      <c r="N49" s="4">
        <v>49.78</v>
      </c>
      <c r="O49" s="4">
        <v>55</v>
      </c>
      <c r="P49" s="4">
        <v>57.5</v>
      </c>
      <c r="Q49" s="4">
        <v>49.1</v>
      </c>
      <c r="R49" s="4">
        <v>53.64</v>
      </c>
      <c r="S49" s="4">
        <v>66.36</v>
      </c>
      <c r="T49" s="4">
        <v>70.900000000000006</v>
      </c>
      <c r="U49" s="4">
        <v>74.540000000000006</v>
      </c>
      <c r="V49" s="4">
        <v>78.180000000000007</v>
      </c>
      <c r="W49" s="4">
        <v>62.74</v>
      </c>
      <c r="X49" s="4">
        <v>69.099999999999994</v>
      </c>
      <c r="Y49" s="4">
        <v>83.64</v>
      </c>
      <c r="Z49" s="4">
        <v>90</v>
      </c>
      <c r="AA49" s="4">
        <v>98.18</v>
      </c>
      <c r="AB49" s="4">
        <v>102.72</v>
      </c>
    </row>
    <row r="50" spans="3:28">
      <c r="C50" s="1">
        <v>52</v>
      </c>
      <c r="D50" s="1"/>
      <c r="E50" s="4">
        <v>25.45</v>
      </c>
      <c r="F50" s="4">
        <v>27.27</v>
      </c>
      <c r="G50" s="4">
        <v>34.090000000000003</v>
      </c>
      <c r="H50" s="4">
        <v>36.36</v>
      </c>
      <c r="I50" s="4">
        <v>38.18</v>
      </c>
      <c r="J50" s="4">
        <v>40</v>
      </c>
      <c r="K50" s="4">
        <v>35.68</v>
      </c>
      <c r="L50" s="4">
        <v>38.869999999999997</v>
      </c>
      <c r="M50" s="4">
        <v>47.05</v>
      </c>
      <c r="N50" s="4">
        <v>50.69</v>
      </c>
      <c r="O50" s="4">
        <v>55.91</v>
      </c>
      <c r="P50" s="4">
        <v>58.41</v>
      </c>
      <c r="Q50" s="4">
        <v>50.9</v>
      </c>
      <c r="R50" s="4">
        <v>54.54</v>
      </c>
      <c r="S50" s="4">
        <v>68.180000000000007</v>
      </c>
      <c r="T50" s="4">
        <v>72.72</v>
      </c>
      <c r="U50" s="4">
        <v>76.36</v>
      </c>
      <c r="V50" s="4">
        <v>80</v>
      </c>
      <c r="W50" s="4">
        <v>64.540000000000006</v>
      </c>
      <c r="X50" s="4">
        <v>70</v>
      </c>
      <c r="Y50" s="4">
        <v>85.46</v>
      </c>
      <c r="Z50" s="4">
        <v>91.82</v>
      </c>
      <c r="AA50" s="4">
        <v>100</v>
      </c>
      <c r="AB50" s="4">
        <v>104.54</v>
      </c>
    </row>
    <row r="51" spans="3:28">
      <c r="C51" s="1">
        <v>53</v>
      </c>
      <c r="D51" s="1"/>
      <c r="E51" s="4">
        <v>26.36</v>
      </c>
      <c r="F51" s="4">
        <v>28.18</v>
      </c>
      <c r="G51" s="4">
        <v>35</v>
      </c>
      <c r="H51" s="4">
        <v>37.270000000000003</v>
      </c>
      <c r="I51" s="4">
        <v>39.549999999999997</v>
      </c>
      <c r="J51" s="4">
        <v>41.36</v>
      </c>
      <c r="K51" s="4">
        <v>36.590000000000003</v>
      </c>
      <c r="L51" s="4">
        <v>39.78</v>
      </c>
      <c r="M51" s="4">
        <v>47.96</v>
      </c>
      <c r="N51" s="4">
        <v>51.6</v>
      </c>
      <c r="O51" s="4">
        <v>57.28</v>
      </c>
      <c r="P51" s="4">
        <v>59.77</v>
      </c>
      <c r="Q51" s="4">
        <v>52.72</v>
      </c>
      <c r="R51" s="4">
        <v>56.36</v>
      </c>
      <c r="S51" s="4">
        <v>70</v>
      </c>
      <c r="T51" s="4">
        <v>74.540000000000006</v>
      </c>
      <c r="U51" s="4">
        <v>79.099999999999994</v>
      </c>
      <c r="V51" s="4">
        <v>82.72</v>
      </c>
      <c r="W51" s="4">
        <v>66.36</v>
      </c>
      <c r="X51" s="4">
        <v>71.819999999999993</v>
      </c>
      <c r="Y51" s="4">
        <v>87.28</v>
      </c>
      <c r="Z51" s="4">
        <v>93.64</v>
      </c>
      <c r="AA51" s="4">
        <v>102.74</v>
      </c>
      <c r="AB51" s="4">
        <v>107.26</v>
      </c>
    </row>
    <row r="52" spans="3:28">
      <c r="C52" s="1">
        <v>54</v>
      </c>
      <c r="D52" s="1"/>
      <c r="E52" s="4">
        <v>27.27</v>
      </c>
      <c r="F52" s="4">
        <v>29.09</v>
      </c>
      <c r="G52" s="4">
        <v>35.909999999999997</v>
      </c>
      <c r="H52" s="4">
        <v>38.18</v>
      </c>
      <c r="I52" s="4">
        <v>40.909999999999997</v>
      </c>
      <c r="J52" s="4">
        <v>42.73</v>
      </c>
      <c r="K52" s="4">
        <v>37.5</v>
      </c>
      <c r="L52" s="4">
        <v>40.69</v>
      </c>
      <c r="M52" s="4">
        <v>48.87</v>
      </c>
      <c r="N52" s="4">
        <v>52.51</v>
      </c>
      <c r="O52" s="4">
        <v>58.64</v>
      </c>
      <c r="P52" s="4">
        <v>61.14</v>
      </c>
      <c r="Q52" s="4">
        <v>54.54</v>
      </c>
      <c r="R52" s="4">
        <v>58.18</v>
      </c>
      <c r="S52" s="4">
        <v>71.819999999999993</v>
      </c>
      <c r="T52" s="4">
        <v>76.36</v>
      </c>
      <c r="U52" s="4">
        <v>81.819999999999993</v>
      </c>
      <c r="V52" s="4">
        <v>85.46</v>
      </c>
      <c r="W52" s="4">
        <v>68.180000000000007</v>
      </c>
      <c r="X52" s="4">
        <v>73.64</v>
      </c>
      <c r="Y52" s="4">
        <v>89.1</v>
      </c>
      <c r="Z52" s="4">
        <v>95.46</v>
      </c>
      <c r="AA52" s="4">
        <v>105.46</v>
      </c>
      <c r="AB52" s="4">
        <v>110</v>
      </c>
    </row>
    <row r="53" spans="3:28">
      <c r="C53" s="1">
        <v>55</v>
      </c>
      <c r="D53" s="1"/>
      <c r="E53" s="4">
        <v>28.18</v>
      </c>
      <c r="F53" s="4">
        <v>30</v>
      </c>
      <c r="G53" s="4">
        <v>36.82</v>
      </c>
      <c r="H53" s="4">
        <v>39.090000000000003</v>
      </c>
      <c r="I53" s="4">
        <v>42.27</v>
      </c>
      <c r="J53" s="4">
        <v>44.09</v>
      </c>
      <c r="K53" s="4">
        <v>38.409999999999997</v>
      </c>
      <c r="L53" s="4">
        <v>41.6</v>
      </c>
      <c r="M53" s="4">
        <v>49.78</v>
      </c>
      <c r="N53" s="4">
        <v>53.42</v>
      </c>
      <c r="O53" s="4">
        <v>60</v>
      </c>
      <c r="P53" s="4">
        <v>62.5</v>
      </c>
      <c r="Q53" s="4">
        <v>56.36</v>
      </c>
      <c r="R53" s="4">
        <v>60</v>
      </c>
      <c r="S53" s="4">
        <v>73.64</v>
      </c>
      <c r="T53" s="4">
        <v>78.180000000000007</v>
      </c>
      <c r="U53" s="4">
        <v>84.54</v>
      </c>
      <c r="V53" s="4">
        <v>88.18</v>
      </c>
      <c r="W53" s="4">
        <v>70</v>
      </c>
      <c r="X53" s="4">
        <v>75.459999999999994</v>
      </c>
      <c r="Y53" s="4">
        <v>90.92</v>
      </c>
      <c r="Z53" s="4">
        <v>97.28</v>
      </c>
      <c r="AA53" s="4">
        <v>108.18</v>
      </c>
      <c r="AB53" s="4">
        <v>112.72</v>
      </c>
    </row>
    <row r="54" spans="3:28">
      <c r="C54" s="1">
        <v>56</v>
      </c>
      <c r="D54" s="1"/>
      <c r="E54" s="4">
        <v>28.64</v>
      </c>
      <c r="F54" s="4">
        <v>30.91</v>
      </c>
      <c r="G54" s="4">
        <v>37.729999999999997</v>
      </c>
      <c r="H54" s="4">
        <v>40</v>
      </c>
      <c r="I54" s="4">
        <v>43.64</v>
      </c>
      <c r="J54" s="4">
        <v>45.45</v>
      </c>
      <c r="K54" s="4">
        <v>38.869999999999997</v>
      </c>
      <c r="L54" s="4">
        <v>42.51</v>
      </c>
      <c r="M54" s="4">
        <v>50.69</v>
      </c>
      <c r="N54" s="4">
        <v>54.33</v>
      </c>
      <c r="O54" s="4">
        <v>61.37</v>
      </c>
      <c r="P54" s="4">
        <v>63.86</v>
      </c>
      <c r="Q54" s="4">
        <v>57.28</v>
      </c>
      <c r="R54" s="4">
        <v>61.82</v>
      </c>
      <c r="S54" s="4">
        <v>75.459999999999994</v>
      </c>
      <c r="T54" s="4">
        <v>80</v>
      </c>
      <c r="U54" s="4">
        <v>87.28</v>
      </c>
      <c r="V54" s="4">
        <v>90.9</v>
      </c>
      <c r="W54" s="4">
        <v>70.92</v>
      </c>
      <c r="X54" s="4">
        <v>77.28</v>
      </c>
      <c r="Y54" s="4">
        <v>92.74</v>
      </c>
      <c r="Z54" s="4">
        <v>99.1</v>
      </c>
      <c r="AA54" s="4">
        <v>110.92</v>
      </c>
      <c r="AB54" s="4">
        <v>115.44</v>
      </c>
    </row>
    <row r="55" spans="3:28">
      <c r="C55" s="1">
        <v>57</v>
      </c>
      <c r="D55" s="1"/>
      <c r="E55" s="4">
        <v>29.09</v>
      </c>
      <c r="F55" s="4">
        <v>31.82</v>
      </c>
      <c r="G55" s="4">
        <v>38.64</v>
      </c>
      <c r="H55" s="4">
        <v>40.909999999999997</v>
      </c>
      <c r="I55" s="4">
        <v>45.45</v>
      </c>
      <c r="J55" s="4">
        <v>47.27</v>
      </c>
      <c r="K55" s="4">
        <v>39.32</v>
      </c>
      <c r="L55" s="4">
        <v>43.42</v>
      </c>
      <c r="M55" s="4">
        <v>51.6</v>
      </c>
      <c r="N55" s="4">
        <v>55.24</v>
      </c>
      <c r="O55" s="4">
        <v>63.18</v>
      </c>
      <c r="P55" s="4">
        <v>65.680000000000007</v>
      </c>
      <c r="Q55" s="4">
        <v>58.18</v>
      </c>
      <c r="R55" s="4">
        <v>63.64</v>
      </c>
      <c r="S55" s="4">
        <v>77.28</v>
      </c>
      <c r="T55" s="4">
        <v>81.819999999999993</v>
      </c>
      <c r="U55" s="4">
        <v>90.9</v>
      </c>
      <c r="V55" s="4">
        <v>94.54</v>
      </c>
      <c r="W55" s="4">
        <v>71.819999999999993</v>
      </c>
      <c r="X55" s="4">
        <v>79.099999999999994</v>
      </c>
      <c r="Y55" s="4">
        <v>94.56</v>
      </c>
      <c r="Z55" s="4">
        <v>100.92</v>
      </c>
      <c r="AA55" s="4">
        <v>114.54</v>
      </c>
      <c r="AB55" s="4">
        <v>119.08</v>
      </c>
    </row>
    <row r="56" spans="3:28">
      <c r="C56" s="1">
        <v>58</v>
      </c>
      <c r="D56" s="1"/>
      <c r="E56" s="4">
        <v>30</v>
      </c>
      <c r="F56" s="4">
        <v>32.729999999999997</v>
      </c>
      <c r="G56" s="4">
        <v>39.549999999999997</v>
      </c>
      <c r="H56" s="4">
        <v>41.82</v>
      </c>
      <c r="I56" s="4">
        <v>47.27</v>
      </c>
      <c r="J56" s="4">
        <v>49.09</v>
      </c>
      <c r="K56" s="4">
        <v>40.229999999999997</v>
      </c>
      <c r="L56" s="4">
        <v>44.33</v>
      </c>
      <c r="M56" s="4">
        <v>52.51</v>
      </c>
      <c r="N56" s="4">
        <v>56.15</v>
      </c>
      <c r="O56" s="4">
        <v>65</v>
      </c>
      <c r="P56" s="4">
        <v>67.5</v>
      </c>
      <c r="Q56" s="4">
        <v>60</v>
      </c>
      <c r="R56" s="4">
        <v>65.459999999999994</v>
      </c>
      <c r="S56" s="4">
        <v>79.099999999999994</v>
      </c>
      <c r="T56" s="4">
        <v>83.64</v>
      </c>
      <c r="U56" s="4">
        <v>94.54</v>
      </c>
      <c r="V56" s="4">
        <v>98.18</v>
      </c>
      <c r="W56" s="4">
        <v>73.64</v>
      </c>
      <c r="X56" s="4">
        <v>80.92</v>
      </c>
      <c r="Y56" s="4">
        <v>96.38</v>
      </c>
      <c r="Z56" s="4">
        <v>102.74</v>
      </c>
      <c r="AA56" s="4">
        <v>118.18</v>
      </c>
      <c r="AB56" s="4">
        <v>122.72</v>
      </c>
    </row>
    <row r="57" spans="3:28">
      <c r="C57" s="1">
        <v>59</v>
      </c>
      <c r="D57" s="1"/>
      <c r="E57" s="4">
        <v>30</v>
      </c>
      <c r="F57" s="4">
        <v>33.64</v>
      </c>
      <c r="G57" s="4">
        <v>40.450000000000003</v>
      </c>
      <c r="H57" s="4">
        <v>42.73</v>
      </c>
      <c r="I57" s="4">
        <v>49.09</v>
      </c>
      <c r="J57" s="4">
        <v>50.91</v>
      </c>
      <c r="K57" s="4">
        <v>40.229999999999997</v>
      </c>
      <c r="L57" s="4">
        <v>45.24</v>
      </c>
      <c r="M57" s="4">
        <v>53.41</v>
      </c>
      <c r="N57" s="4">
        <v>57.06</v>
      </c>
      <c r="O57" s="4">
        <v>66.819999999999993</v>
      </c>
      <c r="P57" s="4">
        <v>69.319999999999993</v>
      </c>
      <c r="Q57" s="4">
        <v>60</v>
      </c>
      <c r="R57" s="4">
        <v>67.28</v>
      </c>
      <c r="S57" s="4">
        <v>80.900000000000006</v>
      </c>
      <c r="T57" s="4">
        <v>85.46</v>
      </c>
      <c r="U57" s="4">
        <v>98.18</v>
      </c>
      <c r="V57" s="4">
        <v>101.82</v>
      </c>
      <c r="W57" s="4">
        <v>73.64</v>
      </c>
      <c r="X57" s="4">
        <v>82.74</v>
      </c>
      <c r="Y57" s="4">
        <v>98.18</v>
      </c>
      <c r="Z57" s="4">
        <v>104.56</v>
      </c>
      <c r="AA57" s="4">
        <v>121.82</v>
      </c>
      <c r="AB57" s="4">
        <v>126.36</v>
      </c>
    </row>
    <row r="58" spans="3:28">
      <c r="C58" s="1">
        <v>60</v>
      </c>
      <c r="D58" s="1"/>
      <c r="E58" s="4">
        <v>30</v>
      </c>
      <c r="F58" s="4">
        <v>33.64</v>
      </c>
      <c r="G58" s="4">
        <v>40.909999999999997</v>
      </c>
      <c r="H58" s="4">
        <v>43.64</v>
      </c>
      <c r="I58" s="4">
        <v>50</v>
      </c>
      <c r="J58" s="4">
        <v>51.82</v>
      </c>
      <c r="K58" s="4">
        <v>40.229999999999997</v>
      </c>
      <c r="L58" s="4">
        <v>45.24</v>
      </c>
      <c r="M58" s="4">
        <v>53.87</v>
      </c>
      <c r="N58" s="4">
        <v>57.97</v>
      </c>
      <c r="O58" s="4">
        <v>67.73</v>
      </c>
      <c r="P58" s="4">
        <v>70.23</v>
      </c>
      <c r="Q58" s="4">
        <v>60</v>
      </c>
      <c r="R58" s="4">
        <v>67.28</v>
      </c>
      <c r="S58" s="4">
        <v>81.819999999999993</v>
      </c>
      <c r="T58" s="4">
        <v>87.28</v>
      </c>
      <c r="U58" s="4">
        <v>100</v>
      </c>
      <c r="V58" s="4">
        <v>103.64</v>
      </c>
      <c r="W58" s="4">
        <v>73.64</v>
      </c>
      <c r="X58" s="4">
        <v>82.74</v>
      </c>
      <c r="Y58" s="4">
        <v>99.1</v>
      </c>
      <c r="Z58" s="4">
        <v>106.38</v>
      </c>
      <c r="AA58" s="4">
        <v>123.64</v>
      </c>
      <c r="AB58" s="4">
        <v>128.18</v>
      </c>
    </row>
    <row r="59" spans="3:28">
      <c r="C59" s="1">
        <v>61</v>
      </c>
      <c r="D59" s="1"/>
      <c r="E59" s="4">
        <v>30</v>
      </c>
      <c r="F59" s="4">
        <v>34.549999999999997</v>
      </c>
      <c r="G59" s="4">
        <v>41.36</v>
      </c>
      <c r="H59" s="4">
        <v>44.55</v>
      </c>
      <c r="I59" s="4">
        <v>51.82</v>
      </c>
      <c r="J59" s="4">
        <v>53.64</v>
      </c>
      <c r="K59" s="4">
        <v>40.229999999999997</v>
      </c>
      <c r="L59" s="4">
        <v>46.15</v>
      </c>
      <c r="M59" s="4">
        <v>54.32</v>
      </c>
      <c r="N59" s="4">
        <v>58.88</v>
      </c>
      <c r="O59" s="4">
        <v>69.55</v>
      </c>
      <c r="P59" s="4">
        <v>72.05</v>
      </c>
      <c r="Q59" s="4">
        <v>60</v>
      </c>
      <c r="R59" s="4">
        <v>69.099999999999994</v>
      </c>
      <c r="S59" s="4">
        <v>82.72</v>
      </c>
      <c r="T59" s="4">
        <v>89.1</v>
      </c>
      <c r="U59" s="4">
        <v>103.64</v>
      </c>
      <c r="V59" s="4">
        <v>107.28</v>
      </c>
      <c r="W59" s="4">
        <v>73.64</v>
      </c>
      <c r="X59" s="4">
        <v>84.56</v>
      </c>
      <c r="Y59" s="4">
        <v>100</v>
      </c>
      <c r="Z59" s="4">
        <v>108.2</v>
      </c>
      <c r="AA59" s="4">
        <v>127.28</v>
      </c>
      <c r="AB59" s="4">
        <v>131.82</v>
      </c>
    </row>
    <row r="60" spans="3:28">
      <c r="C60" s="1">
        <v>62</v>
      </c>
      <c r="D60" s="1"/>
      <c r="E60" s="4">
        <v>30</v>
      </c>
      <c r="F60" s="4">
        <v>35.450000000000003</v>
      </c>
      <c r="G60" s="4">
        <v>41.82</v>
      </c>
      <c r="H60" s="4">
        <v>45.45</v>
      </c>
      <c r="I60" s="4">
        <v>54.09</v>
      </c>
      <c r="J60" s="4">
        <v>55.91</v>
      </c>
      <c r="K60" s="4">
        <v>40.229999999999997</v>
      </c>
      <c r="L60" s="4">
        <v>47.05</v>
      </c>
      <c r="M60" s="4">
        <v>54.78</v>
      </c>
      <c r="N60" s="4">
        <v>59.78</v>
      </c>
      <c r="O60" s="4">
        <v>71.819999999999993</v>
      </c>
      <c r="P60" s="4">
        <v>74.319999999999993</v>
      </c>
      <c r="Q60" s="4">
        <v>60</v>
      </c>
      <c r="R60" s="4">
        <v>70.900000000000006</v>
      </c>
      <c r="S60" s="4">
        <v>83.64</v>
      </c>
      <c r="T60" s="4">
        <v>90.9</v>
      </c>
      <c r="U60" s="4">
        <v>108.18</v>
      </c>
      <c r="V60" s="4">
        <v>111.82</v>
      </c>
      <c r="W60" s="4">
        <v>73.64</v>
      </c>
      <c r="X60" s="4">
        <v>86.36</v>
      </c>
      <c r="Y60" s="4">
        <v>100.92</v>
      </c>
      <c r="Z60" s="4">
        <v>110</v>
      </c>
      <c r="AA60" s="4">
        <v>131.82</v>
      </c>
      <c r="AB60" s="4">
        <v>136.36000000000001</v>
      </c>
    </row>
    <row r="61" spans="3:28">
      <c r="C61" s="1">
        <v>63</v>
      </c>
      <c r="D61" s="1"/>
      <c r="E61" s="4">
        <v>30</v>
      </c>
      <c r="F61" s="4">
        <v>36.36</v>
      </c>
      <c r="G61" s="4">
        <v>42.27</v>
      </c>
      <c r="H61" s="4">
        <v>46.36</v>
      </c>
      <c r="I61" s="4">
        <v>56.36</v>
      </c>
      <c r="J61" s="4">
        <v>58.18</v>
      </c>
      <c r="K61" s="4">
        <v>40.229999999999997</v>
      </c>
      <c r="L61" s="4">
        <v>47.96</v>
      </c>
      <c r="M61" s="4">
        <v>55.23</v>
      </c>
      <c r="N61" s="4">
        <v>60.69</v>
      </c>
      <c r="O61" s="4">
        <v>74.09</v>
      </c>
      <c r="P61" s="4">
        <v>76.59</v>
      </c>
      <c r="Q61" s="4">
        <v>60</v>
      </c>
      <c r="R61" s="4">
        <v>72.72</v>
      </c>
      <c r="S61" s="4">
        <v>84.54</v>
      </c>
      <c r="T61" s="4">
        <v>92.72</v>
      </c>
      <c r="U61" s="4">
        <v>112.72</v>
      </c>
      <c r="V61" s="4">
        <v>116.36</v>
      </c>
      <c r="W61" s="4">
        <v>73.64</v>
      </c>
      <c r="X61" s="4">
        <v>88.18</v>
      </c>
      <c r="Y61" s="4">
        <v>101.82</v>
      </c>
      <c r="Z61" s="4">
        <v>111.82</v>
      </c>
      <c r="AA61" s="4">
        <v>136.36000000000001</v>
      </c>
      <c r="AB61" s="4">
        <v>140.9</v>
      </c>
    </row>
    <row r="62" spans="3:28">
      <c r="C62" s="1">
        <v>64</v>
      </c>
      <c r="D62" s="1"/>
      <c r="E62" s="4">
        <v>30</v>
      </c>
      <c r="F62" s="4">
        <v>36.82</v>
      </c>
      <c r="G62" s="4">
        <v>43.18</v>
      </c>
      <c r="H62" s="4">
        <v>51.82</v>
      </c>
      <c r="I62" s="4">
        <v>59.09</v>
      </c>
      <c r="J62" s="4">
        <v>60.91</v>
      </c>
      <c r="K62" s="4">
        <v>40.229999999999997</v>
      </c>
      <c r="L62" s="4">
        <v>48.42</v>
      </c>
      <c r="M62" s="4">
        <v>56.14</v>
      </c>
      <c r="N62" s="4">
        <v>66.150000000000006</v>
      </c>
      <c r="O62" s="4">
        <v>76.819999999999993</v>
      </c>
      <c r="P62" s="4">
        <v>79.319999999999993</v>
      </c>
      <c r="Q62" s="4">
        <v>60</v>
      </c>
      <c r="R62" s="4">
        <v>73.64</v>
      </c>
      <c r="S62" s="4">
        <v>86.36</v>
      </c>
      <c r="T62" s="4">
        <v>103.64</v>
      </c>
      <c r="U62" s="4">
        <v>118.18</v>
      </c>
      <c r="V62" s="4">
        <v>121.82</v>
      </c>
      <c r="W62" s="4">
        <v>73.64</v>
      </c>
      <c r="X62" s="4">
        <v>89.1</v>
      </c>
      <c r="Y62" s="4">
        <v>103.64</v>
      </c>
      <c r="Z62" s="4">
        <v>122.74</v>
      </c>
      <c r="AA62" s="4">
        <v>141.82</v>
      </c>
      <c r="AB62" s="4">
        <v>146.36000000000001</v>
      </c>
    </row>
    <row r="63" spans="3:28">
      <c r="C63" s="1">
        <v>65</v>
      </c>
      <c r="D63" s="1"/>
      <c r="E63" s="4">
        <v>30</v>
      </c>
      <c r="F63" s="4">
        <v>36.82</v>
      </c>
      <c r="G63" s="4">
        <v>43.18</v>
      </c>
      <c r="H63" s="4">
        <v>51.82</v>
      </c>
      <c r="I63" s="4">
        <v>61.82</v>
      </c>
      <c r="J63" s="4">
        <v>63.64</v>
      </c>
      <c r="K63" s="4">
        <v>40.229999999999997</v>
      </c>
      <c r="L63" s="4">
        <v>48.42</v>
      </c>
      <c r="M63" s="4">
        <v>56.14</v>
      </c>
      <c r="N63" s="4">
        <v>66.150000000000006</v>
      </c>
      <c r="O63" s="4">
        <v>79.55</v>
      </c>
      <c r="P63" s="4">
        <v>82.05</v>
      </c>
      <c r="Q63" s="4">
        <v>60</v>
      </c>
      <c r="R63" s="4">
        <v>73.64</v>
      </c>
      <c r="S63" s="4">
        <v>86.36</v>
      </c>
      <c r="T63" s="4">
        <v>103.64</v>
      </c>
      <c r="U63" s="4">
        <v>123.64</v>
      </c>
      <c r="V63" s="4">
        <v>127.28</v>
      </c>
      <c r="W63" s="4">
        <v>73.64</v>
      </c>
      <c r="X63" s="4">
        <v>89.1</v>
      </c>
      <c r="Y63" s="4">
        <v>103.64</v>
      </c>
      <c r="Z63" s="4">
        <v>122.74</v>
      </c>
      <c r="AA63" s="4">
        <v>147.28</v>
      </c>
      <c r="AB63" s="4">
        <v>151.82</v>
      </c>
    </row>
    <row r="64" spans="3:28">
      <c r="C64" s="1">
        <v>66</v>
      </c>
      <c r="D64" s="1"/>
      <c r="E64" s="4">
        <v>32.729999999999997</v>
      </c>
      <c r="F64" s="4">
        <v>36.82</v>
      </c>
      <c r="G64" s="4">
        <v>44.09</v>
      </c>
      <c r="H64" s="4">
        <v>51.82</v>
      </c>
      <c r="I64" s="4">
        <v>64.55</v>
      </c>
      <c r="J64" s="4">
        <v>66.36</v>
      </c>
      <c r="K64" s="4">
        <v>42.96</v>
      </c>
      <c r="L64" s="4">
        <v>48.42</v>
      </c>
      <c r="M64" s="4">
        <v>57.05</v>
      </c>
      <c r="N64" s="4">
        <v>66.150000000000006</v>
      </c>
      <c r="O64" s="4">
        <v>82.28</v>
      </c>
      <c r="P64" s="4">
        <v>84.77</v>
      </c>
      <c r="Q64" s="4">
        <v>65.459999999999994</v>
      </c>
      <c r="R64" s="4">
        <v>73.64</v>
      </c>
      <c r="S64" s="4">
        <v>88.18</v>
      </c>
      <c r="T64" s="4">
        <v>103.64</v>
      </c>
      <c r="U64" s="4">
        <v>129.1</v>
      </c>
      <c r="V64" s="4">
        <v>132.72</v>
      </c>
      <c r="W64" s="4">
        <v>79.099999999999994</v>
      </c>
      <c r="X64" s="4">
        <v>89.1</v>
      </c>
      <c r="Y64" s="4">
        <v>105.46</v>
      </c>
      <c r="Z64" s="4">
        <v>122.74</v>
      </c>
      <c r="AA64" s="4">
        <v>152.74</v>
      </c>
      <c r="AB64" s="4">
        <v>157.26</v>
      </c>
    </row>
    <row r="65" spans="3:28">
      <c r="C65" s="1">
        <v>67</v>
      </c>
      <c r="D65" s="1"/>
      <c r="E65" s="4">
        <v>34.549999999999997</v>
      </c>
      <c r="F65" s="4">
        <v>38.64</v>
      </c>
      <c r="G65" s="4">
        <v>44.55</v>
      </c>
      <c r="H65" s="4">
        <v>52.73</v>
      </c>
      <c r="I65" s="4">
        <v>67.73</v>
      </c>
      <c r="J65" s="4">
        <v>69.55</v>
      </c>
      <c r="K65" s="4">
        <v>44.78</v>
      </c>
      <c r="L65" s="4">
        <v>50.24</v>
      </c>
      <c r="M65" s="4">
        <v>57.51</v>
      </c>
      <c r="N65" s="4">
        <v>67.06</v>
      </c>
      <c r="O65" s="4">
        <v>85.46</v>
      </c>
      <c r="P65" s="4">
        <v>87.96</v>
      </c>
      <c r="Q65" s="4">
        <v>69.099999999999994</v>
      </c>
      <c r="R65" s="4">
        <v>77.28</v>
      </c>
      <c r="S65" s="4">
        <v>89.1</v>
      </c>
      <c r="T65" s="4">
        <v>105.46</v>
      </c>
      <c r="U65" s="4">
        <v>135.46</v>
      </c>
      <c r="V65" s="4">
        <v>139.1</v>
      </c>
      <c r="W65" s="4">
        <v>82.74</v>
      </c>
      <c r="X65" s="4">
        <v>92.74</v>
      </c>
      <c r="Y65" s="4">
        <v>106.38</v>
      </c>
      <c r="Z65" s="4">
        <v>124.56</v>
      </c>
      <c r="AA65" s="4">
        <v>159.1</v>
      </c>
      <c r="AB65" s="4">
        <v>163.63999999999999</v>
      </c>
    </row>
    <row r="66" spans="3:28">
      <c r="C66" s="1">
        <v>68</v>
      </c>
      <c r="D66" s="1"/>
      <c r="E66" s="4">
        <v>35.909999999999997</v>
      </c>
      <c r="F66" s="4">
        <v>40.450000000000003</v>
      </c>
      <c r="G66" s="4">
        <v>45.45</v>
      </c>
      <c r="H66" s="4">
        <v>53.18</v>
      </c>
      <c r="I66" s="4">
        <v>70.45</v>
      </c>
      <c r="J66" s="4">
        <v>72.27</v>
      </c>
      <c r="K66" s="4">
        <v>46.14</v>
      </c>
      <c r="L66" s="4">
        <v>52.05</v>
      </c>
      <c r="M66" s="4">
        <v>58.41</v>
      </c>
      <c r="N66" s="4">
        <v>67.510000000000005</v>
      </c>
      <c r="O66" s="4">
        <v>88.18</v>
      </c>
      <c r="P66" s="4">
        <v>90.68</v>
      </c>
      <c r="Q66" s="4">
        <v>71.819999999999993</v>
      </c>
      <c r="R66" s="4">
        <v>80.900000000000006</v>
      </c>
      <c r="S66" s="4">
        <v>90.9</v>
      </c>
      <c r="T66" s="4">
        <v>106.36</v>
      </c>
      <c r="U66" s="4">
        <v>140.9</v>
      </c>
      <c r="V66" s="4">
        <v>144.54</v>
      </c>
      <c r="W66" s="4">
        <v>85.46</v>
      </c>
      <c r="X66" s="4">
        <v>96.36</v>
      </c>
      <c r="Y66" s="4">
        <v>108.18</v>
      </c>
      <c r="Z66" s="4">
        <v>125.46</v>
      </c>
      <c r="AA66" s="4">
        <v>164.54</v>
      </c>
      <c r="AB66" s="4">
        <v>169.08</v>
      </c>
    </row>
    <row r="67" spans="3:28">
      <c r="C67" s="1">
        <v>69</v>
      </c>
      <c r="D67" s="1"/>
      <c r="E67" s="4">
        <v>37.270000000000003</v>
      </c>
      <c r="F67" s="4">
        <v>42.27</v>
      </c>
      <c r="G67" s="4">
        <v>46.36</v>
      </c>
      <c r="H67" s="4">
        <v>54.09</v>
      </c>
      <c r="I67" s="4">
        <v>73.180000000000007</v>
      </c>
      <c r="J67" s="4">
        <v>75</v>
      </c>
      <c r="K67" s="4">
        <v>47.5</v>
      </c>
      <c r="L67" s="4">
        <v>53.87</v>
      </c>
      <c r="M67" s="4">
        <v>59.32</v>
      </c>
      <c r="N67" s="4">
        <v>68.42</v>
      </c>
      <c r="O67" s="4">
        <v>90.91</v>
      </c>
      <c r="P67" s="4">
        <v>93.41</v>
      </c>
      <c r="Q67" s="4">
        <v>74.540000000000006</v>
      </c>
      <c r="R67" s="4">
        <v>84.54</v>
      </c>
      <c r="S67" s="4">
        <v>92.72</v>
      </c>
      <c r="T67" s="4">
        <v>108.18</v>
      </c>
      <c r="U67" s="4">
        <v>146.36000000000001</v>
      </c>
      <c r="V67" s="4">
        <v>150</v>
      </c>
      <c r="W67" s="4">
        <v>88.18</v>
      </c>
      <c r="X67" s="4">
        <v>100</v>
      </c>
      <c r="Y67" s="4">
        <v>110</v>
      </c>
      <c r="Z67" s="4">
        <v>127.28</v>
      </c>
      <c r="AA67" s="4">
        <v>170</v>
      </c>
      <c r="AB67" s="4">
        <v>174.54</v>
      </c>
    </row>
    <row r="68" spans="3:28">
      <c r="C68" s="1">
        <v>70</v>
      </c>
      <c r="D68" s="1"/>
      <c r="E68" s="4">
        <v>39.090000000000003</v>
      </c>
      <c r="F68" s="4">
        <v>44.09</v>
      </c>
      <c r="G68" s="4">
        <v>47.27</v>
      </c>
      <c r="H68" s="4">
        <v>55.91</v>
      </c>
      <c r="I68" s="4">
        <v>75.45</v>
      </c>
      <c r="J68" s="4">
        <v>77.27</v>
      </c>
      <c r="K68" s="4">
        <v>49.32</v>
      </c>
      <c r="L68" s="4">
        <v>55.69</v>
      </c>
      <c r="M68" s="4">
        <v>60.23</v>
      </c>
      <c r="N68" s="4">
        <v>70.239999999999995</v>
      </c>
      <c r="O68" s="4">
        <v>93.18</v>
      </c>
      <c r="P68" s="4">
        <v>95.68</v>
      </c>
      <c r="Q68" s="4">
        <v>78.180000000000007</v>
      </c>
      <c r="R68" s="4">
        <v>88.18</v>
      </c>
      <c r="S68" s="4">
        <v>94.54</v>
      </c>
      <c r="T68" s="4">
        <v>111.82</v>
      </c>
      <c r="U68" s="4">
        <v>150.9</v>
      </c>
      <c r="V68" s="4">
        <v>154.54</v>
      </c>
      <c r="W68" s="4">
        <v>91.82</v>
      </c>
      <c r="X68" s="4">
        <v>103.64</v>
      </c>
      <c r="Y68" s="4">
        <v>111.82</v>
      </c>
      <c r="Z68" s="4">
        <v>130.91999999999999</v>
      </c>
      <c r="AA68" s="4">
        <v>174.54</v>
      </c>
      <c r="AB68" s="4">
        <v>179.08</v>
      </c>
    </row>
    <row r="69" spans="3:28">
      <c r="C69" s="1">
        <v>71</v>
      </c>
      <c r="D69" s="1"/>
      <c r="E69" s="4">
        <v>40.909999999999997</v>
      </c>
      <c r="F69" s="4">
        <v>45.91</v>
      </c>
      <c r="G69" s="4">
        <v>51.36</v>
      </c>
      <c r="H69" s="4">
        <v>56.82</v>
      </c>
      <c r="I69" s="4">
        <v>76.819999999999993</v>
      </c>
      <c r="J69" s="4">
        <v>78.64</v>
      </c>
      <c r="K69" s="4">
        <v>51.14</v>
      </c>
      <c r="L69" s="4">
        <v>57.51</v>
      </c>
      <c r="M69" s="4">
        <v>64.319999999999993</v>
      </c>
      <c r="N69" s="4">
        <v>71.150000000000006</v>
      </c>
      <c r="O69" s="4">
        <v>94.55</v>
      </c>
      <c r="P69" s="4">
        <v>97.05</v>
      </c>
      <c r="Q69" s="4">
        <v>81.819999999999993</v>
      </c>
      <c r="R69" s="4">
        <v>91.82</v>
      </c>
      <c r="S69" s="4">
        <v>102.72</v>
      </c>
      <c r="T69" s="4">
        <v>113.64</v>
      </c>
      <c r="U69" s="4">
        <v>153.63999999999999</v>
      </c>
      <c r="V69" s="4">
        <v>157.28</v>
      </c>
      <c r="W69" s="4">
        <v>95.46</v>
      </c>
      <c r="X69" s="4">
        <v>107.28</v>
      </c>
      <c r="Y69" s="4">
        <v>120</v>
      </c>
      <c r="Z69" s="4">
        <v>132.74</v>
      </c>
      <c r="AA69" s="4">
        <v>177.28</v>
      </c>
      <c r="AB69" s="4">
        <v>181.82</v>
      </c>
    </row>
    <row r="70" spans="3:28">
      <c r="C70" s="1">
        <v>72</v>
      </c>
      <c r="D70" s="1"/>
      <c r="E70" s="4">
        <v>42.27</v>
      </c>
      <c r="F70" s="4">
        <v>47.27</v>
      </c>
      <c r="G70" s="4">
        <v>53.18</v>
      </c>
      <c r="H70" s="4">
        <v>58.64</v>
      </c>
      <c r="I70" s="4">
        <v>78.180000000000007</v>
      </c>
      <c r="J70" s="4">
        <v>80</v>
      </c>
      <c r="K70" s="4">
        <v>52.5</v>
      </c>
      <c r="L70" s="4">
        <v>58.87</v>
      </c>
      <c r="M70" s="4">
        <v>66.14</v>
      </c>
      <c r="N70" s="4">
        <v>72.97</v>
      </c>
      <c r="O70" s="4">
        <v>95.91</v>
      </c>
      <c r="P70" s="4">
        <v>98.41</v>
      </c>
      <c r="Q70" s="4">
        <v>84.54</v>
      </c>
      <c r="R70" s="4">
        <v>94.54</v>
      </c>
      <c r="S70" s="4">
        <v>106.36</v>
      </c>
      <c r="T70" s="4">
        <v>117.28</v>
      </c>
      <c r="U70" s="4">
        <v>156.36000000000001</v>
      </c>
      <c r="V70" s="4">
        <v>160</v>
      </c>
      <c r="W70" s="4">
        <v>98.18</v>
      </c>
      <c r="X70" s="4">
        <v>110</v>
      </c>
      <c r="Y70" s="4">
        <v>123.64</v>
      </c>
      <c r="Z70" s="4">
        <v>136.38</v>
      </c>
      <c r="AA70" s="4">
        <v>180</v>
      </c>
      <c r="AB70" s="4">
        <v>184.54</v>
      </c>
    </row>
    <row r="71" spans="3:28">
      <c r="C71" s="1">
        <v>73</v>
      </c>
      <c r="D71" s="1"/>
      <c r="E71" s="4">
        <v>43.64</v>
      </c>
      <c r="F71" s="4">
        <v>49.09</v>
      </c>
      <c r="G71" s="4">
        <v>55</v>
      </c>
      <c r="H71" s="4">
        <v>61.36</v>
      </c>
      <c r="I71" s="4">
        <v>80</v>
      </c>
      <c r="J71" s="4">
        <v>81.819999999999993</v>
      </c>
      <c r="K71" s="4">
        <v>53.87</v>
      </c>
      <c r="L71" s="4">
        <v>60.69</v>
      </c>
      <c r="M71" s="4">
        <v>67.959999999999994</v>
      </c>
      <c r="N71" s="4">
        <v>75.69</v>
      </c>
      <c r="O71" s="4">
        <v>97.73</v>
      </c>
      <c r="P71" s="4">
        <v>100.23</v>
      </c>
      <c r="Q71" s="4">
        <v>87.28</v>
      </c>
      <c r="R71" s="4">
        <v>98.18</v>
      </c>
      <c r="S71" s="4">
        <v>110</v>
      </c>
      <c r="T71" s="4">
        <v>122.72</v>
      </c>
      <c r="U71" s="4">
        <v>160</v>
      </c>
      <c r="V71" s="4">
        <v>163.63999999999999</v>
      </c>
      <c r="W71" s="4">
        <v>100.92</v>
      </c>
      <c r="X71" s="4">
        <v>113.64</v>
      </c>
      <c r="Y71" s="4">
        <v>127.28</v>
      </c>
      <c r="Z71" s="4">
        <v>141.82</v>
      </c>
      <c r="AA71" s="4">
        <v>183.64</v>
      </c>
      <c r="AB71" s="4">
        <v>188.18</v>
      </c>
    </row>
    <row r="72" spans="3:28">
      <c r="C72" s="1">
        <v>74</v>
      </c>
      <c r="D72" s="1"/>
      <c r="E72" s="4">
        <v>45.91</v>
      </c>
      <c r="F72" s="4">
        <v>51.82</v>
      </c>
      <c r="G72" s="4">
        <v>57.73</v>
      </c>
      <c r="H72" s="4">
        <v>63.64</v>
      </c>
      <c r="I72" s="4">
        <v>83.18</v>
      </c>
      <c r="J72" s="4">
        <v>85</v>
      </c>
      <c r="K72" s="4">
        <v>56.14</v>
      </c>
      <c r="L72" s="4">
        <v>63.42</v>
      </c>
      <c r="M72" s="4">
        <v>70.69</v>
      </c>
      <c r="N72" s="4">
        <v>77.97</v>
      </c>
      <c r="O72" s="4">
        <v>100.91</v>
      </c>
      <c r="P72" s="4">
        <v>103.41</v>
      </c>
      <c r="Q72" s="4">
        <v>91.82</v>
      </c>
      <c r="R72" s="4">
        <v>103.64</v>
      </c>
      <c r="S72" s="4">
        <v>115.46</v>
      </c>
      <c r="T72" s="4">
        <v>127.28</v>
      </c>
      <c r="U72" s="4">
        <v>166.36</v>
      </c>
      <c r="V72" s="4">
        <v>170</v>
      </c>
      <c r="W72" s="4">
        <v>105.46</v>
      </c>
      <c r="X72" s="4">
        <v>119.1</v>
      </c>
      <c r="Y72" s="4">
        <v>132.74</v>
      </c>
      <c r="Z72" s="4">
        <v>146.38</v>
      </c>
      <c r="AA72" s="4">
        <v>190</v>
      </c>
      <c r="AB72" s="4">
        <v>194.54</v>
      </c>
    </row>
    <row r="73" spans="3:28">
      <c r="C73" s="1">
        <v>75</v>
      </c>
      <c r="D73" s="1"/>
      <c r="E73" s="4">
        <v>48.18</v>
      </c>
      <c r="F73" s="4">
        <v>54.09</v>
      </c>
      <c r="G73" s="4">
        <v>60.45</v>
      </c>
      <c r="H73" s="4">
        <v>67.73</v>
      </c>
      <c r="I73" s="4">
        <v>86.36</v>
      </c>
      <c r="J73" s="4">
        <v>88.18</v>
      </c>
      <c r="K73" s="4">
        <v>58.41</v>
      </c>
      <c r="L73" s="4">
        <v>65.69</v>
      </c>
      <c r="M73" s="4">
        <v>73.41</v>
      </c>
      <c r="N73" s="4">
        <v>82.06</v>
      </c>
      <c r="O73" s="4">
        <v>104.09</v>
      </c>
      <c r="P73" s="4">
        <v>106.59</v>
      </c>
      <c r="Q73" s="4">
        <v>96.36</v>
      </c>
      <c r="R73" s="4">
        <v>108.18</v>
      </c>
      <c r="S73" s="4">
        <v>120.9</v>
      </c>
      <c r="T73" s="4">
        <v>135.46</v>
      </c>
      <c r="U73" s="4">
        <v>172.72</v>
      </c>
      <c r="V73" s="4">
        <v>176.36</v>
      </c>
      <c r="W73" s="4">
        <v>110</v>
      </c>
      <c r="X73" s="4">
        <v>123.64</v>
      </c>
      <c r="Y73" s="4">
        <v>138.18</v>
      </c>
      <c r="Z73" s="4">
        <v>154.56</v>
      </c>
      <c r="AA73" s="4">
        <v>196.36</v>
      </c>
      <c r="AB73" s="4">
        <v>200.9</v>
      </c>
    </row>
    <row r="74" spans="3:28">
      <c r="C74" s="1">
        <v>76</v>
      </c>
      <c r="D74" s="1"/>
      <c r="E74" s="4">
        <v>50</v>
      </c>
      <c r="F74" s="4">
        <v>56.36</v>
      </c>
      <c r="G74" s="4">
        <v>62.73</v>
      </c>
      <c r="H74" s="4">
        <v>70.45</v>
      </c>
      <c r="I74" s="4">
        <v>90</v>
      </c>
      <c r="J74" s="4">
        <v>91.82</v>
      </c>
      <c r="K74" s="4">
        <v>60.23</v>
      </c>
      <c r="L74" s="4">
        <v>67.959999999999994</v>
      </c>
      <c r="M74" s="4">
        <v>75.69</v>
      </c>
      <c r="N74" s="4">
        <v>84.78</v>
      </c>
      <c r="O74" s="4">
        <v>107.73</v>
      </c>
      <c r="P74" s="4">
        <v>110.23</v>
      </c>
      <c r="Q74" s="4">
        <v>100</v>
      </c>
      <c r="R74" s="4">
        <v>112.72</v>
      </c>
      <c r="S74" s="4">
        <v>125.46</v>
      </c>
      <c r="T74" s="4">
        <v>140.9</v>
      </c>
      <c r="U74" s="4">
        <v>180</v>
      </c>
      <c r="V74" s="4">
        <v>183.64</v>
      </c>
      <c r="W74" s="4">
        <v>113.64</v>
      </c>
      <c r="X74" s="4">
        <v>128.18</v>
      </c>
      <c r="Y74" s="4">
        <v>142.74</v>
      </c>
      <c r="Z74" s="4">
        <v>160</v>
      </c>
      <c r="AA74" s="4">
        <v>203.64</v>
      </c>
      <c r="AB74" s="4">
        <v>208.18</v>
      </c>
    </row>
    <row r="75" spans="3:28">
      <c r="C75" s="1">
        <v>77</v>
      </c>
      <c r="D75" s="1"/>
      <c r="E75" s="4">
        <v>52.27</v>
      </c>
      <c r="F75" s="4">
        <v>59.09</v>
      </c>
      <c r="G75" s="4">
        <v>65.45</v>
      </c>
      <c r="H75" s="4">
        <v>74.09</v>
      </c>
      <c r="I75" s="4">
        <v>93.64</v>
      </c>
      <c r="J75" s="4">
        <v>95.45</v>
      </c>
      <c r="K75" s="4">
        <v>62.5</v>
      </c>
      <c r="L75" s="4">
        <v>70.69</v>
      </c>
      <c r="M75" s="4">
        <v>78.41</v>
      </c>
      <c r="N75" s="4">
        <v>88.42</v>
      </c>
      <c r="O75" s="4">
        <v>111.37</v>
      </c>
      <c r="P75" s="4">
        <v>113.86</v>
      </c>
      <c r="Q75" s="4">
        <v>104.54</v>
      </c>
      <c r="R75" s="4">
        <v>118.18</v>
      </c>
      <c r="S75" s="4">
        <v>130.9</v>
      </c>
      <c r="T75" s="4">
        <v>148.18</v>
      </c>
      <c r="U75" s="4">
        <v>187.28</v>
      </c>
      <c r="V75" s="4">
        <v>190.9</v>
      </c>
      <c r="W75" s="4">
        <v>118.18</v>
      </c>
      <c r="X75" s="4">
        <v>133.63999999999999</v>
      </c>
      <c r="Y75" s="4">
        <v>148.18</v>
      </c>
      <c r="Z75" s="4">
        <v>167.28</v>
      </c>
      <c r="AA75" s="4">
        <v>210.92</v>
      </c>
      <c r="AB75" s="4">
        <v>215.44</v>
      </c>
    </row>
    <row r="76" spans="3:28">
      <c r="C76" s="1">
        <v>78</v>
      </c>
      <c r="D76" s="1"/>
      <c r="E76" s="4">
        <v>54.55</v>
      </c>
      <c r="F76" s="4">
        <v>61.36</v>
      </c>
      <c r="G76" s="4">
        <v>68.180000000000007</v>
      </c>
      <c r="H76" s="4">
        <v>77.27</v>
      </c>
      <c r="I76" s="4">
        <v>97.73</v>
      </c>
      <c r="J76" s="4">
        <v>99.55</v>
      </c>
      <c r="K76" s="4">
        <v>64.78</v>
      </c>
      <c r="L76" s="4">
        <v>72.959999999999994</v>
      </c>
      <c r="M76" s="4">
        <v>81.14</v>
      </c>
      <c r="N76" s="4">
        <v>91.6</v>
      </c>
      <c r="O76" s="4">
        <v>115.46</v>
      </c>
      <c r="P76" s="4">
        <v>117.96</v>
      </c>
      <c r="Q76" s="4">
        <v>109.1</v>
      </c>
      <c r="R76" s="4">
        <v>122.72</v>
      </c>
      <c r="S76" s="4">
        <v>136.36000000000001</v>
      </c>
      <c r="T76" s="4">
        <v>154.54</v>
      </c>
      <c r="U76" s="4">
        <v>195.46</v>
      </c>
      <c r="V76" s="4">
        <v>199.1</v>
      </c>
      <c r="W76" s="4">
        <v>122.74</v>
      </c>
      <c r="X76" s="4">
        <v>138.18</v>
      </c>
      <c r="Y76" s="4">
        <v>153.63999999999999</v>
      </c>
      <c r="Z76" s="4">
        <v>173.64</v>
      </c>
      <c r="AA76" s="4">
        <v>219.1</v>
      </c>
      <c r="AB76" s="4">
        <v>223.64</v>
      </c>
    </row>
    <row r="77" spans="3:28">
      <c r="C77" s="1">
        <v>79</v>
      </c>
      <c r="D77" s="1"/>
      <c r="E77" s="4">
        <v>56.82</v>
      </c>
      <c r="F77" s="4">
        <v>63.64</v>
      </c>
      <c r="G77" s="4">
        <v>70.91</v>
      </c>
      <c r="H77" s="4">
        <v>80</v>
      </c>
      <c r="I77" s="4">
        <v>102.27</v>
      </c>
      <c r="J77" s="4">
        <v>104.09</v>
      </c>
      <c r="K77" s="4">
        <v>67.05</v>
      </c>
      <c r="L77" s="4">
        <v>75.239999999999995</v>
      </c>
      <c r="M77" s="4">
        <v>83.87</v>
      </c>
      <c r="N77" s="4">
        <v>94.33</v>
      </c>
      <c r="O77" s="4">
        <v>120</v>
      </c>
      <c r="P77" s="4">
        <v>122.5</v>
      </c>
      <c r="Q77" s="4">
        <v>113.64</v>
      </c>
      <c r="R77" s="4">
        <v>127.28</v>
      </c>
      <c r="S77" s="4">
        <v>141.82</v>
      </c>
      <c r="T77" s="4">
        <v>160</v>
      </c>
      <c r="U77" s="4">
        <v>204.54</v>
      </c>
      <c r="V77" s="4">
        <v>208.18</v>
      </c>
      <c r="W77" s="4">
        <v>127.28</v>
      </c>
      <c r="X77" s="4">
        <v>142.74</v>
      </c>
      <c r="Y77" s="4">
        <v>159.1</v>
      </c>
      <c r="Z77" s="4">
        <v>179.1</v>
      </c>
      <c r="AA77" s="4">
        <v>228.18</v>
      </c>
      <c r="AB77" s="4">
        <v>232.72</v>
      </c>
    </row>
    <row r="78" spans="3:28">
      <c r="C78" s="1">
        <v>80</v>
      </c>
      <c r="D78" s="1"/>
      <c r="E78" s="4">
        <v>59.09</v>
      </c>
      <c r="F78" s="4">
        <v>66.819999999999993</v>
      </c>
      <c r="G78" s="4">
        <v>74.09</v>
      </c>
      <c r="H78" s="4">
        <v>83.18</v>
      </c>
      <c r="I78" s="4">
        <v>106.82</v>
      </c>
      <c r="J78" s="4">
        <v>108.64</v>
      </c>
      <c r="K78" s="4">
        <v>69.319999999999993</v>
      </c>
      <c r="L78" s="4">
        <v>78.42</v>
      </c>
      <c r="M78" s="4">
        <v>87.05</v>
      </c>
      <c r="N78" s="4">
        <v>97.51</v>
      </c>
      <c r="O78" s="4">
        <v>124.55</v>
      </c>
      <c r="P78" s="4">
        <v>127.05</v>
      </c>
      <c r="Q78" s="4">
        <v>118.18</v>
      </c>
      <c r="R78" s="4">
        <v>133.63999999999999</v>
      </c>
      <c r="S78" s="4">
        <v>148.18</v>
      </c>
      <c r="T78" s="4">
        <v>166.36</v>
      </c>
      <c r="U78" s="4">
        <v>213.64</v>
      </c>
      <c r="V78" s="4">
        <v>217.28</v>
      </c>
      <c r="W78" s="4">
        <v>131.82</v>
      </c>
      <c r="X78" s="4">
        <v>149.1</v>
      </c>
      <c r="Y78" s="4">
        <v>165.46</v>
      </c>
      <c r="Z78" s="4">
        <v>185.46</v>
      </c>
      <c r="AA78" s="4">
        <v>237.28</v>
      </c>
      <c r="AB78" s="4">
        <v>241.82</v>
      </c>
    </row>
    <row r="79" spans="3:28">
      <c r="C79" s="1">
        <v>81</v>
      </c>
      <c r="D79" s="1"/>
      <c r="E79" s="4">
        <v>61.82</v>
      </c>
      <c r="F79" s="4">
        <v>69.55</v>
      </c>
      <c r="G79" s="4">
        <v>77.27</v>
      </c>
      <c r="H79" s="4">
        <v>86.36</v>
      </c>
      <c r="I79" s="4">
        <v>111.36</v>
      </c>
      <c r="J79" s="4">
        <v>113.18</v>
      </c>
      <c r="K79" s="4">
        <v>72.05</v>
      </c>
      <c r="L79" s="4">
        <v>81.150000000000006</v>
      </c>
      <c r="M79" s="4">
        <v>90.23</v>
      </c>
      <c r="N79" s="4">
        <v>100.69</v>
      </c>
      <c r="O79" s="4">
        <v>129.09</v>
      </c>
      <c r="P79" s="4">
        <v>131.59</v>
      </c>
      <c r="Q79" s="4">
        <v>123.64</v>
      </c>
      <c r="R79" s="4">
        <v>139.1</v>
      </c>
      <c r="S79" s="4">
        <v>154.54</v>
      </c>
      <c r="T79" s="4">
        <v>172.72</v>
      </c>
      <c r="U79" s="4">
        <v>222.72</v>
      </c>
      <c r="V79" s="4">
        <v>226.36</v>
      </c>
      <c r="W79" s="4">
        <v>137.28</v>
      </c>
      <c r="X79" s="4">
        <v>154.56</v>
      </c>
      <c r="Y79" s="4">
        <v>171.82</v>
      </c>
      <c r="Z79" s="4">
        <v>191.82</v>
      </c>
      <c r="AA79" s="4">
        <v>246.36</v>
      </c>
      <c r="AB79" s="4">
        <v>250.9</v>
      </c>
    </row>
    <row r="80" spans="3:28">
      <c r="C80" s="1">
        <v>82</v>
      </c>
      <c r="D80" s="1"/>
      <c r="E80" s="4">
        <v>64.55</v>
      </c>
      <c r="F80" s="4">
        <v>72.73</v>
      </c>
      <c r="G80" s="4">
        <v>80.45</v>
      </c>
      <c r="H80" s="4">
        <v>90</v>
      </c>
      <c r="I80" s="4">
        <v>115.91</v>
      </c>
      <c r="J80" s="4">
        <v>117.73</v>
      </c>
      <c r="K80" s="4">
        <v>74.78</v>
      </c>
      <c r="L80" s="4">
        <v>84.33</v>
      </c>
      <c r="M80" s="4">
        <v>93.41</v>
      </c>
      <c r="N80" s="4">
        <v>104.33</v>
      </c>
      <c r="O80" s="4">
        <v>133.63999999999999</v>
      </c>
      <c r="P80" s="4">
        <v>136.13999999999999</v>
      </c>
      <c r="Q80" s="4">
        <v>129.1</v>
      </c>
      <c r="R80" s="4">
        <v>145.46</v>
      </c>
      <c r="S80" s="4">
        <v>160.9</v>
      </c>
      <c r="T80" s="4">
        <v>180</v>
      </c>
      <c r="U80" s="4">
        <v>231.82</v>
      </c>
      <c r="V80" s="4">
        <v>235.46</v>
      </c>
      <c r="W80" s="4">
        <v>142.74</v>
      </c>
      <c r="X80" s="4">
        <v>160.91999999999999</v>
      </c>
      <c r="Y80" s="4">
        <v>178.18</v>
      </c>
      <c r="Z80" s="4">
        <v>199.1</v>
      </c>
      <c r="AA80" s="4">
        <v>255.46</v>
      </c>
      <c r="AB80" s="4">
        <v>260</v>
      </c>
    </row>
    <row r="81" spans="3:28">
      <c r="C81" s="1">
        <v>83</v>
      </c>
      <c r="D81" s="1"/>
      <c r="E81" s="4">
        <v>66.819999999999993</v>
      </c>
      <c r="F81" s="4">
        <v>75</v>
      </c>
      <c r="G81" s="4">
        <v>83.64</v>
      </c>
      <c r="H81" s="4">
        <v>93.18</v>
      </c>
      <c r="I81" s="4">
        <v>120</v>
      </c>
      <c r="J81" s="4">
        <v>121.82</v>
      </c>
      <c r="K81" s="4">
        <v>77.05</v>
      </c>
      <c r="L81" s="4">
        <v>86.6</v>
      </c>
      <c r="M81" s="4">
        <v>96.6</v>
      </c>
      <c r="N81" s="4">
        <v>107.51</v>
      </c>
      <c r="O81" s="4">
        <v>137.72999999999999</v>
      </c>
      <c r="P81" s="4">
        <v>140.22999999999999</v>
      </c>
      <c r="Q81" s="4">
        <v>133.63999999999999</v>
      </c>
      <c r="R81" s="4">
        <v>150</v>
      </c>
      <c r="S81" s="4">
        <v>167.28</v>
      </c>
      <c r="T81" s="4">
        <v>186.36</v>
      </c>
      <c r="U81" s="4">
        <v>240</v>
      </c>
      <c r="V81" s="4">
        <v>243.64</v>
      </c>
      <c r="W81" s="4">
        <v>147.28</v>
      </c>
      <c r="X81" s="4">
        <v>165.46</v>
      </c>
      <c r="Y81" s="4">
        <v>184.56</v>
      </c>
      <c r="Z81" s="4">
        <v>205.46</v>
      </c>
      <c r="AA81" s="4">
        <v>263.64</v>
      </c>
      <c r="AB81" s="4">
        <v>268.18</v>
      </c>
    </row>
    <row r="82" spans="3:28">
      <c r="C82" s="1">
        <v>84</v>
      </c>
      <c r="D82" s="1"/>
      <c r="E82" s="4">
        <v>69.09</v>
      </c>
      <c r="F82" s="4">
        <v>77.73</v>
      </c>
      <c r="G82" s="4">
        <v>86.82</v>
      </c>
      <c r="H82" s="4">
        <v>96.36</v>
      </c>
      <c r="I82" s="4">
        <v>124.55</v>
      </c>
      <c r="J82" s="4">
        <v>126.36</v>
      </c>
      <c r="K82" s="4">
        <v>79.319999999999993</v>
      </c>
      <c r="L82" s="4">
        <v>89.33</v>
      </c>
      <c r="M82" s="4">
        <v>99.78</v>
      </c>
      <c r="N82" s="4">
        <v>110.69</v>
      </c>
      <c r="O82" s="4">
        <v>142.28</v>
      </c>
      <c r="P82" s="4">
        <v>144.77000000000001</v>
      </c>
      <c r="Q82" s="4">
        <v>138.18</v>
      </c>
      <c r="R82" s="4">
        <v>155.46</v>
      </c>
      <c r="S82" s="4">
        <v>173.64</v>
      </c>
      <c r="T82" s="4">
        <v>192.72</v>
      </c>
      <c r="U82" s="4">
        <v>249.1</v>
      </c>
      <c r="V82" s="4">
        <v>252.72</v>
      </c>
      <c r="W82" s="4">
        <v>151.82</v>
      </c>
      <c r="X82" s="4">
        <v>170.92</v>
      </c>
      <c r="Y82" s="4">
        <v>190.92</v>
      </c>
      <c r="Z82" s="4">
        <v>211.82</v>
      </c>
      <c r="AA82" s="4">
        <v>272.74</v>
      </c>
      <c r="AB82" s="4">
        <v>277.26</v>
      </c>
    </row>
    <row r="83" spans="3:28">
      <c r="C83" s="1">
        <v>85</v>
      </c>
      <c r="D83" s="1"/>
      <c r="E83" s="4">
        <v>71.36</v>
      </c>
      <c r="F83" s="4">
        <v>80.45</v>
      </c>
      <c r="G83" s="4">
        <v>90</v>
      </c>
      <c r="H83" s="4">
        <v>100</v>
      </c>
      <c r="I83" s="4">
        <v>129.09</v>
      </c>
      <c r="J83" s="4">
        <v>130.91</v>
      </c>
      <c r="K83" s="4">
        <v>81.59</v>
      </c>
      <c r="L83" s="4">
        <v>92.05</v>
      </c>
      <c r="M83" s="4">
        <v>102.96</v>
      </c>
      <c r="N83" s="4">
        <v>114.33</v>
      </c>
      <c r="O83" s="4">
        <v>146.82</v>
      </c>
      <c r="P83" s="4">
        <v>149.32</v>
      </c>
      <c r="Q83" s="4">
        <v>142.72</v>
      </c>
      <c r="R83" s="4">
        <v>160.9</v>
      </c>
      <c r="S83" s="4">
        <v>180</v>
      </c>
      <c r="T83" s="4">
        <v>200</v>
      </c>
      <c r="U83" s="4">
        <v>258.18</v>
      </c>
      <c r="V83" s="4">
        <v>261.82</v>
      </c>
      <c r="W83" s="4">
        <v>156.36000000000001</v>
      </c>
      <c r="X83" s="4">
        <v>176.36</v>
      </c>
      <c r="Y83" s="4">
        <v>197.28</v>
      </c>
      <c r="Z83" s="4">
        <v>219.1</v>
      </c>
      <c r="AA83" s="4">
        <v>281.82</v>
      </c>
      <c r="AB83" s="4">
        <v>286.36</v>
      </c>
    </row>
    <row r="84" spans="3:28">
      <c r="C84" s="1">
        <v>86</v>
      </c>
      <c r="D84" s="1"/>
      <c r="E84" s="4">
        <v>73.64</v>
      </c>
      <c r="F84" s="4">
        <v>82.73</v>
      </c>
      <c r="G84" s="4">
        <v>93.18</v>
      </c>
      <c r="H84" s="4">
        <v>103.18</v>
      </c>
      <c r="I84" s="4">
        <v>133.63999999999999</v>
      </c>
      <c r="J84" s="4">
        <v>135.44999999999999</v>
      </c>
      <c r="K84" s="4">
        <v>83.87</v>
      </c>
      <c r="L84" s="4">
        <v>94.33</v>
      </c>
      <c r="M84" s="4">
        <v>106.14</v>
      </c>
      <c r="N84" s="4">
        <v>117.51</v>
      </c>
      <c r="O84" s="4">
        <v>151.37</v>
      </c>
      <c r="P84" s="4">
        <v>153.86000000000001</v>
      </c>
      <c r="Q84" s="4">
        <v>147.28</v>
      </c>
      <c r="R84" s="4">
        <v>165.46</v>
      </c>
      <c r="S84" s="4">
        <v>186.36</v>
      </c>
      <c r="T84" s="4">
        <v>206.36</v>
      </c>
      <c r="U84" s="4">
        <v>267.27999999999997</v>
      </c>
      <c r="V84" s="4">
        <v>270.89999999999998</v>
      </c>
      <c r="W84" s="4">
        <v>160.91999999999999</v>
      </c>
      <c r="X84" s="4">
        <v>180.92</v>
      </c>
      <c r="Y84" s="4">
        <v>203.64</v>
      </c>
      <c r="Z84" s="4">
        <v>225.46</v>
      </c>
      <c r="AA84" s="4">
        <v>290.92</v>
      </c>
      <c r="AB84" s="4">
        <v>295.44</v>
      </c>
    </row>
    <row r="85" spans="3:28">
      <c r="C85" s="1">
        <v>87</v>
      </c>
      <c r="D85" s="1"/>
      <c r="E85" s="4">
        <v>75.45</v>
      </c>
      <c r="F85" s="4">
        <v>85.45</v>
      </c>
      <c r="G85" s="4">
        <v>95.45</v>
      </c>
      <c r="H85" s="4">
        <v>106.36</v>
      </c>
      <c r="I85" s="4">
        <v>138.18</v>
      </c>
      <c r="J85" s="4">
        <v>140</v>
      </c>
      <c r="K85" s="4">
        <v>85.68</v>
      </c>
      <c r="L85" s="4">
        <v>97.05</v>
      </c>
      <c r="M85" s="4">
        <v>108.41</v>
      </c>
      <c r="N85" s="4">
        <v>120.69</v>
      </c>
      <c r="O85" s="4">
        <v>155.91</v>
      </c>
      <c r="P85" s="4">
        <v>158.41</v>
      </c>
      <c r="Q85" s="4">
        <v>150.9</v>
      </c>
      <c r="R85" s="4">
        <v>170.9</v>
      </c>
      <c r="S85" s="4">
        <v>190.9</v>
      </c>
      <c r="T85" s="4">
        <v>212.72</v>
      </c>
      <c r="U85" s="4">
        <v>276.36</v>
      </c>
      <c r="V85" s="4">
        <v>280</v>
      </c>
      <c r="W85" s="4">
        <v>164.54</v>
      </c>
      <c r="X85" s="4">
        <v>186.36</v>
      </c>
      <c r="Y85" s="4">
        <v>208.18</v>
      </c>
      <c r="Z85" s="4">
        <v>231.82</v>
      </c>
      <c r="AA85" s="4">
        <v>300</v>
      </c>
      <c r="AB85" s="4">
        <v>304.54000000000002</v>
      </c>
    </row>
    <row r="86" spans="3:28">
      <c r="C86" s="1">
        <v>88</v>
      </c>
      <c r="D86" s="1"/>
      <c r="E86" s="4">
        <v>75.91</v>
      </c>
      <c r="F86" s="4">
        <v>86.36</v>
      </c>
      <c r="G86" s="4">
        <v>96.36</v>
      </c>
      <c r="H86" s="4">
        <v>107.27</v>
      </c>
      <c r="I86" s="4">
        <v>142.72999999999999</v>
      </c>
      <c r="J86" s="4">
        <v>144.55000000000001</v>
      </c>
      <c r="K86" s="4">
        <v>86.14</v>
      </c>
      <c r="L86" s="4">
        <v>97.96</v>
      </c>
      <c r="M86" s="4">
        <v>109.32</v>
      </c>
      <c r="N86" s="4">
        <v>121.6</v>
      </c>
      <c r="O86" s="4">
        <v>160.46</v>
      </c>
      <c r="P86" s="4">
        <v>162.96</v>
      </c>
      <c r="Q86" s="4">
        <v>151.82</v>
      </c>
      <c r="R86" s="4">
        <v>172.72</v>
      </c>
      <c r="S86" s="4">
        <v>192.72</v>
      </c>
      <c r="T86" s="4">
        <v>214.54</v>
      </c>
      <c r="U86" s="4">
        <v>285.45999999999998</v>
      </c>
      <c r="V86" s="4">
        <v>289.10000000000002</v>
      </c>
      <c r="W86" s="4">
        <v>165.46</v>
      </c>
      <c r="X86" s="4">
        <v>188.18</v>
      </c>
      <c r="Y86" s="4">
        <v>210</v>
      </c>
      <c r="Z86" s="4">
        <v>233.64</v>
      </c>
      <c r="AA86" s="4">
        <v>309.10000000000002</v>
      </c>
      <c r="AB86" s="4">
        <v>313.64</v>
      </c>
    </row>
    <row r="87" spans="3:28">
      <c r="C87" s="1">
        <v>89</v>
      </c>
      <c r="D87" s="1"/>
      <c r="E87" s="4">
        <v>76.36</v>
      </c>
      <c r="F87" s="4">
        <v>87.27</v>
      </c>
      <c r="G87" s="4">
        <v>97.27</v>
      </c>
      <c r="H87" s="4">
        <v>108.18</v>
      </c>
      <c r="I87" s="4">
        <v>147.27000000000001</v>
      </c>
      <c r="J87" s="4">
        <v>149.09</v>
      </c>
      <c r="K87" s="4">
        <v>86.59</v>
      </c>
      <c r="L87" s="4">
        <v>98.87</v>
      </c>
      <c r="M87" s="4">
        <v>110.23</v>
      </c>
      <c r="N87" s="4">
        <v>122.51</v>
      </c>
      <c r="O87" s="4">
        <v>165</v>
      </c>
      <c r="P87" s="4">
        <v>167.5</v>
      </c>
      <c r="Q87" s="4">
        <v>152.72</v>
      </c>
      <c r="R87" s="4">
        <v>174.54</v>
      </c>
      <c r="S87" s="4">
        <v>194.54</v>
      </c>
      <c r="T87" s="4">
        <v>216.36</v>
      </c>
      <c r="U87" s="4">
        <v>294.54000000000002</v>
      </c>
      <c r="V87" s="4">
        <v>298.18</v>
      </c>
      <c r="W87" s="4">
        <v>166.36</v>
      </c>
      <c r="X87" s="4">
        <v>190</v>
      </c>
      <c r="Y87" s="4">
        <v>211.82</v>
      </c>
      <c r="Z87" s="4">
        <v>235.46</v>
      </c>
      <c r="AA87" s="4">
        <v>318.18</v>
      </c>
      <c r="AB87" s="4">
        <v>322.72000000000003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1EF5-F6FD-4FF7-825B-BE5731F38E6E}">
  <sheetPr codeName="Sheet3"/>
  <dimension ref="A1:T88"/>
  <sheetViews>
    <sheetView showGridLines="0" zoomScale="85" zoomScaleNormal="85" workbookViewId="0"/>
  </sheetViews>
  <sheetFormatPr baseColWidth="10" defaultColWidth="8.83203125" defaultRowHeight="15"/>
  <cols>
    <col min="2" max="2" width="8.83203125" style="1"/>
    <col min="3" max="3" width="39.1640625" customWidth="1"/>
    <col min="4" max="5" width="10.1640625" customWidth="1"/>
    <col min="7" max="7" width="10.5" customWidth="1"/>
    <col min="8" max="8" width="12.5" style="1" customWidth="1"/>
    <col min="9" max="9" width="10.83203125" customWidth="1"/>
    <col min="11" max="14" width="8.83203125" customWidth="1"/>
    <col min="15" max="18" width="9.83203125" customWidth="1"/>
  </cols>
  <sheetData>
    <row r="1" spans="1:20">
      <c r="A1" s="11" t="s">
        <v>48</v>
      </c>
    </row>
    <row r="2" spans="1:20">
      <c r="A2" s="11" t="s">
        <v>185</v>
      </c>
    </row>
    <row r="3" spans="1:20">
      <c r="A3" s="1"/>
      <c r="E3" s="15"/>
    </row>
    <row r="4" spans="1:20" ht="19">
      <c r="A4" s="1"/>
      <c r="B4" s="20" t="s">
        <v>50</v>
      </c>
      <c r="C4" s="16"/>
      <c r="D4" s="17"/>
      <c r="E4" s="18"/>
      <c r="F4" s="18"/>
      <c r="G4" s="18"/>
      <c r="H4" s="18"/>
      <c r="I4" s="1"/>
      <c r="K4" s="20" t="s">
        <v>124</v>
      </c>
      <c r="L4" s="16"/>
      <c r="M4" s="17"/>
      <c r="N4" s="18"/>
      <c r="O4" s="18"/>
      <c r="P4" s="18"/>
      <c r="Q4" s="18"/>
      <c r="R4" s="18"/>
      <c r="S4" s="18"/>
      <c r="T4" s="18"/>
    </row>
    <row r="6" spans="1:20">
      <c r="C6" t="s">
        <v>61</v>
      </c>
      <c r="D6" s="1" t="str">
        <f>Calculator!E8</f>
        <v>OR</v>
      </c>
    </row>
    <row r="8" spans="1:20">
      <c r="C8" t="s">
        <v>36</v>
      </c>
      <c r="D8" s="1">
        <f>Calculator!E10</f>
        <v>64</v>
      </c>
      <c r="K8" s="12" t="s">
        <v>44</v>
      </c>
      <c r="L8" s="13"/>
      <c r="M8" s="12" t="s">
        <v>18</v>
      </c>
      <c r="N8" s="12"/>
      <c r="O8" s="13" t="s">
        <v>37</v>
      </c>
      <c r="P8" s="13" t="s">
        <v>14</v>
      </c>
      <c r="R8" s="13" t="s">
        <v>57</v>
      </c>
      <c r="T8" s="13" t="s">
        <v>30</v>
      </c>
    </row>
    <row r="9" spans="1:20">
      <c r="C9" t="s">
        <v>18</v>
      </c>
      <c r="D9" s="1" t="str">
        <f>Calculator!E11</f>
        <v xml:space="preserve">Family </v>
      </c>
      <c r="K9" s="7">
        <v>300</v>
      </c>
      <c r="M9" s="1" t="s">
        <v>190</v>
      </c>
      <c r="N9" s="1">
        <v>3</v>
      </c>
      <c r="O9" s="1" t="s">
        <v>38</v>
      </c>
      <c r="P9" s="1">
        <v>1</v>
      </c>
      <c r="R9" s="1">
        <v>2</v>
      </c>
      <c r="T9" s="1">
        <v>50</v>
      </c>
    </row>
    <row r="10" spans="1:20">
      <c r="C10" t="s">
        <v>37</v>
      </c>
      <c r="D10" s="1" t="str">
        <f>Calculator!E12</f>
        <v>Core</v>
      </c>
      <c r="M10" s="1" t="s">
        <v>191</v>
      </c>
      <c r="N10" s="1">
        <v>4</v>
      </c>
      <c r="O10" s="1" t="s">
        <v>39</v>
      </c>
      <c r="P10" s="1">
        <v>3</v>
      </c>
      <c r="Q10" s="1">
        <v>3</v>
      </c>
      <c r="R10" s="1">
        <v>4</v>
      </c>
      <c r="T10" s="1">
        <f>T9+50</f>
        <v>100</v>
      </c>
    </row>
    <row r="11" spans="1:20">
      <c r="C11" t="s">
        <v>41</v>
      </c>
      <c r="D11" s="1">
        <f>Calculator!E14</f>
        <v>250</v>
      </c>
      <c r="M11" s="1" t="s">
        <v>192</v>
      </c>
      <c r="N11" s="1">
        <v>5</v>
      </c>
      <c r="O11" s="1" t="s">
        <v>40</v>
      </c>
      <c r="P11" s="1">
        <v>5</v>
      </c>
      <c r="Q11" s="1">
        <v>4</v>
      </c>
      <c r="T11" s="1">
        <f t="shared" ref="T11:T74" si="0">T10+50</f>
        <v>150</v>
      </c>
    </row>
    <row r="12" spans="1:20">
      <c r="C12" t="s">
        <v>14</v>
      </c>
      <c r="D12" s="1">
        <f>Calculator!E13</f>
        <v>5</v>
      </c>
      <c r="M12" s="1" t="s">
        <v>236</v>
      </c>
      <c r="N12" s="1">
        <v>6</v>
      </c>
      <c r="O12" s="1"/>
      <c r="P12" s="1">
        <v>7</v>
      </c>
      <c r="Q12" s="1">
        <v>5</v>
      </c>
      <c r="T12" s="1">
        <f t="shared" si="0"/>
        <v>200</v>
      </c>
    </row>
    <row r="13" spans="1:20">
      <c r="C13" t="s">
        <v>56</v>
      </c>
      <c r="D13" s="1">
        <f>IF(D10="Core",2,4)</f>
        <v>2</v>
      </c>
      <c r="E13" t="s">
        <v>60</v>
      </c>
      <c r="M13" s="1"/>
      <c r="O13" s="1"/>
      <c r="P13" s="1">
        <v>10</v>
      </c>
      <c r="Q13" s="1">
        <v>6</v>
      </c>
      <c r="T13" s="1">
        <f t="shared" si="0"/>
        <v>250</v>
      </c>
    </row>
    <row r="14" spans="1:20">
      <c r="M14" s="1"/>
      <c r="O14" s="1"/>
      <c r="P14" s="1">
        <v>20</v>
      </c>
      <c r="Q14" s="1">
        <v>7</v>
      </c>
      <c r="T14" s="1">
        <f t="shared" si="0"/>
        <v>300</v>
      </c>
    </row>
    <row r="15" spans="1:20">
      <c r="C15" s="12" t="s">
        <v>42</v>
      </c>
      <c r="D15" s="1" t="s">
        <v>43</v>
      </c>
      <c r="E15" t="s">
        <v>30</v>
      </c>
      <c r="G15" t="s">
        <v>55</v>
      </c>
      <c r="M15" s="1"/>
      <c r="O15" s="1"/>
      <c r="P15" s="1">
        <v>31</v>
      </c>
      <c r="Q15" s="1">
        <v>8</v>
      </c>
      <c r="T15" s="1">
        <f t="shared" si="0"/>
        <v>350</v>
      </c>
    </row>
    <row r="16" spans="1:20" ht="16">
      <c r="C16" s="2" t="s">
        <v>11</v>
      </c>
      <c r="D16" s="1">
        <f>Calculator!E18</f>
        <v>1</v>
      </c>
      <c r="E16" s="1">
        <f>Calculator!F18</f>
        <v>1000</v>
      </c>
      <c r="F16" s="23" t="str">
        <f>IF(AND($D$12=1,D16=1), "Error","")</f>
        <v/>
      </c>
      <c r="G16" t="s">
        <v>158</v>
      </c>
      <c r="O16" s="1"/>
      <c r="P16" s="1"/>
      <c r="T16" s="1">
        <f t="shared" si="0"/>
        <v>400</v>
      </c>
    </row>
    <row r="17" spans="2:20" ht="16">
      <c r="C17" s="2" t="s">
        <v>12</v>
      </c>
      <c r="D17" s="1">
        <f>Calculator!E19</f>
        <v>1</v>
      </c>
      <c r="E17" s="1">
        <f>D11</f>
        <v>250</v>
      </c>
      <c r="F17" s="23" t="str">
        <f>IF(AND($D$12=1,D17=1), "Error","")</f>
        <v/>
      </c>
      <c r="G17" t="s">
        <v>159</v>
      </c>
      <c r="I17" s="1"/>
      <c r="J17" s="1"/>
      <c r="K17" s="1"/>
      <c r="M17" s="1"/>
      <c r="O17" s="1"/>
      <c r="P17" s="1"/>
      <c r="T17" s="1">
        <f t="shared" si="0"/>
        <v>450</v>
      </c>
    </row>
    <row r="18" spans="2:20" ht="16">
      <c r="C18" s="2" t="s">
        <v>13</v>
      </c>
      <c r="D18" s="1">
        <f>Calculator!E20</f>
        <v>1</v>
      </c>
      <c r="E18" s="1">
        <f>Calculator!F20</f>
        <v>100</v>
      </c>
      <c r="F18" s="1"/>
      <c r="G18" s="1"/>
      <c r="I18" s="1"/>
      <c r="J18" s="1"/>
      <c r="K18" s="1"/>
      <c r="M18" s="1"/>
      <c r="T18" s="1">
        <f t="shared" si="0"/>
        <v>500</v>
      </c>
    </row>
    <row r="19" spans="2:20" ht="16">
      <c r="C19" s="2" t="s">
        <v>53</v>
      </c>
      <c r="D19" s="1">
        <f>Calculator!E21</f>
        <v>1</v>
      </c>
      <c r="E19" s="1">
        <f>Calculator!F21</f>
        <v>100</v>
      </c>
      <c r="F19" s="1"/>
      <c r="G19" s="1"/>
      <c r="I19" s="1"/>
      <c r="J19" s="1"/>
      <c r="K19" s="1"/>
      <c r="M19" s="1"/>
      <c r="T19" s="1">
        <f t="shared" si="0"/>
        <v>550</v>
      </c>
    </row>
    <row r="20" spans="2:20" s="15" customFormat="1">
      <c r="B20" s="1"/>
      <c r="C20" s="2"/>
      <c r="D20"/>
      <c r="E20" s="1"/>
      <c r="F20" s="1"/>
      <c r="G20" s="1"/>
      <c r="H20" s="1"/>
      <c r="I20" s="1"/>
      <c r="J20" s="19"/>
      <c r="K20" s="19"/>
      <c r="M20" s="19"/>
      <c r="T20" s="1">
        <f t="shared" si="0"/>
        <v>600</v>
      </c>
    </row>
    <row r="21" spans="2:20" ht="19">
      <c r="B21" s="20" t="s">
        <v>51</v>
      </c>
      <c r="C21" s="16"/>
      <c r="D21" s="17"/>
      <c r="E21" s="18"/>
      <c r="F21" s="18"/>
      <c r="G21" s="18"/>
      <c r="H21" s="18"/>
      <c r="I21" s="18"/>
      <c r="J21" s="1"/>
      <c r="K21" s="31"/>
      <c r="M21" s="1"/>
      <c r="O21" s="31" t="s">
        <v>135</v>
      </c>
      <c r="P21" s="1"/>
      <c r="Q21" s="1"/>
      <c r="T21" s="1">
        <f t="shared" si="0"/>
        <v>650</v>
      </c>
    </row>
    <row r="22" spans="2:20" s="10" customFormat="1" ht="19">
      <c r="B22" s="14"/>
      <c r="C22" s="2"/>
      <c r="D22"/>
      <c r="E22" s="1"/>
      <c r="F22" s="1"/>
      <c r="G22" s="1"/>
      <c r="T22" s="1">
        <f t="shared" si="0"/>
        <v>700</v>
      </c>
    </row>
    <row r="23" spans="2:20" ht="32">
      <c r="B23" s="10"/>
      <c r="C23" s="10"/>
      <c r="D23" s="10" t="s">
        <v>15</v>
      </c>
      <c r="E23" s="10" t="s">
        <v>31</v>
      </c>
      <c r="F23" s="10" t="s">
        <v>32</v>
      </c>
      <c r="G23" s="10" t="s">
        <v>47</v>
      </c>
      <c r="H23" s="10" t="s">
        <v>120</v>
      </c>
      <c r="I23" s="10" t="s">
        <v>198</v>
      </c>
      <c r="K23" s="10"/>
      <c r="O23" s="10" t="s">
        <v>31</v>
      </c>
      <c r="T23" s="1">
        <f t="shared" si="0"/>
        <v>750</v>
      </c>
    </row>
    <row r="24" spans="2:20">
      <c r="F24" s="1"/>
      <c r="T24" s="1">
        <f t="shared" si="0"/>
        <v>800</v>
      </c>
    </row>
    <row r="25" spans="2:20">
      <c r="B25" s="8" t="s">
        <v>46</v>
      </c>
      <c r="F25" s="1"/>
      <c r="K25" s="1"/>
      <c r="M25" s="1"/>
      <c r="N25" s="1"/>
      <c r="O25" s="1" t="s">
        <v>190</v>
      </c>
      <c r="P25" s="1" t="s">
        <v>191</v>
      </c>
      <c r="Q25" s="1" t="s">
        <v>192</v>
      </c>
      <c r="R25" s="1" t="s">
        <v>236</v>
      </c>
      <c r="T25" s="1">
        <f t="shared" si="0"/>
        <v>850</v>
      </c>
    </row>
    <row r="26" spans="2:20">
      <c r="F26" s="1"/>
      <c r="T26" s="1">
        <f t="shared" si="0"/>
        <v>900</v>
      </c>
    </row>
    <row r="27" spans="2:20" ht="16">
      <c r="C27" s="2" t="s">
        <v>58</v>
      </c>
      <c r="D27" s="1">
        <f>IFERROR(VLOOKUP(D6,'Table Summary'!$B$56:$C$61,2,FALSE),0)</f>
        <v>0</v>
      </c>
      <c r="E27" s="4">
        <f ca="1">IF(D27=0,0,OFFSET(J27,0,MATCH($D$9,$K$25:$R$25,0)))</f>
        <v>0</v>
      </c>
      <c r="F27" s="1">
        <f>1</f>
        <v>1</v>
      </c>
      <c r="G27" s="4">
        <f ca="1">IF(H27="no",E27,F27*E27)*IF(D27=0,0,1)</f>
        <v>0</v>
      </c>
      <c r="H27" s="1" t="s">
        <v>64</v>
      </c>
      <c r="I27" s="22">
        <f ca="1">G27*'Modal Factors'!$C$4</f>
        <v>0</v>
      </c>
      <c r="K27" s="4"/>
      <c r="L27" s="4"/>
      <c r="M27" s="4"/>
      <c r="N27" s="4"/>
      <c r="O27" s="4">
        <f ca="1">IFERROR(VLOOKUP($D$8,INDIRECT("'0"&amp;$D$6&amp;"'!$C$16:$H$87"),3,FALSE),0)</f>
        <v>0</v>
      </c>
      <c r="P27" s="4">
        <f ca="1">IFERROR(VLOOKUP($D$8,INDIRECT("'0"&amp;$D$6&amp;"'!$C$16:$H$87"),4,FALSE),0)</f>
        <v>0</v>
      </c>
      <c r="Q27" s="4">
        <f ca="1">IFERROR(VLOOKUP($D$8,INDIRECT("'0"&amp;$D$6&amp;"'!$C$16:$H$87"),5,FALSE),0)</f>
        <v>0</v>
      </c>
      <c r="R27" s="4">
        <f ca="1">IFERROR(VLOOKUP($D$8,INDIRECT("'0"&amp;$D$6&amp;"'!$C$16:$H$87"),6,FALSE),0)</f>
        <v>0</v>
      </c>
      <c r="T27" s="1">
        <f t="shared" si="0"/>
        <v>950</v>
      </c>
    </row>
    <row r="28" spans="2:20" ht="16">
      <c r="C28" s="2" t="s">
        <v>0</v>
      </c>
      <c r="D28" s="1">
        <f>D11</f>
        <v>250</v>
      </c>
      <c r="E28" s="4">
        <f t="shared" ref="E28" ca="1" si="1">OFFSET(J28,0,MATCH($D$9,$K$25:$R$25,0))</f>
        <v>98</v>
      </c>
      <c r="F28" s="1">
        <f>D28/50</f>
        <v>5</v>
      </c>
      <c r="G28" s="4">
        <f t="shared" ref="G28:G31" ca="1" si="2">IF(H28="no",E28,F28*E28)*IF(D28=0,0,1)</f>
        <v>490</v>
      </c>
      <c r="H28" s="1" t="s">
        <v>63</v>
      </c>
      <c r="I28" s="22">
        <f ca="1">G28*'Modal Factors'!$C$4</f>
        <v>40.833331699999995</v>
      </c>
      <c r="K28" s="4"/>
      <c r="L28" s="4"/>
      <c r="M28" s="4"/>
      <c r="N28" s="4"/>
      <c r="O28" s="4">
        <f ca="1">IF($D$12=1,VLOOKUP($D$8,INDIRECT("'"&amp;VLOOKUP($D$6,'Table Summary'!$B$63:$C$123,2,FALSE)&amp;".1.1'!$C$16:$H$87"),3,FALSE),IF($D$11&lt;300,VLOOKUP($D$8,INDIRECT("'"&amp;VLOOKUP($D$6,'Table Summary'!$B$63:$C$123,2,FALSE)&amp;".1.2'!$C$16:$aH$87"),VLOOKUP($D$12,$P$10:$Q$15,2,FALSE),FALSE),VLOOKUP($D$8,INDIRECT("'"&amp;VLOOKUP($D$6,'Table Summary'!$B$63:$C$123,2,FALSE)&amp;".1.3'!$C$16:$aH$87"),VLOOKUP($D$12,$P$10:$Q$15,2,FALSE),FALSE)))</f>
        <v>40.5</v>
      </c>
      <c r="P28" s="4">
        <f ca="1">IF($D$12=1,VLOOKUP($D$8,INDIRECT("'"&amp;VLOOKUP($D$6,'Table Summary'!$B$63:$C$123,2,FALSE)&amp;".1.1'!$C$16:$H$87"),4,FALSE),IF($D$11&lt;300,VLOOKUP($D$8,INDIRECT("'"&amp;VLOOKUP($D$6,'Table Summary'!$B$63:$C$123,2,FALSE)&amp;".1.2'!$C$16:$aH$87"),VLOOKUP($D$12,$P$10:$Q$15,2,FALSE)+6,FALSE),VLOOKUP($D$8,INDIRECT("'"&amp;VLOOKUP($D$6,'Table Summary'!$B$63:$C$123,2,FALSE)&amp;".1.3'!$C$16:$aH$87"),VLOOKUP($D$12,$P$10:$Q$15,2,FALSE)+6,FALSE)))</f>
        <v>53.25</v>
      </c>
      <c r="Q28" s="4">
        <f ca="1">IF($D$12=1,VLOOKUP($D$8,INDIRECT("'"&amp;VLOOKUP($D$6,'Table Summary'!$B$63:$C$123,2,FALSE)&amp;".1.1'!$C$16:$H$87"),5,FALSE),IF($D$11&lt;300,VLOOKUP($D$8,INDIRECT("'"&amp;VLOOKUP($D$6,'Table Summary'!$B$63:$C$123,2,FALSE)&amp;".1.2'!$C$16:$aH$87"),VLOOKUP($D$12,$P$10:$Q$15,2,FALSE)+12,FALSE),VLOOKUP($D$8,INDIRECT("'"&amp;VLOOKUP($D$6,'Table Summary'!$B$63:$C$123,2,FALSE)&amp;".1.3'!$C$16:$aH$87"),VLOOKUP($D$12,$P$10:$Q$15,2,FALSE)+12,FALSE)))</f>
        <v>81</v>
      </c>
      <c r="R28" s="4">
        <f ca="1">IF($D$12=1,VLOOKUP($D$8,INDIRECT("'"&amp;VLOOKUP($D$6,'Table Summary'!$B$63:$C$123,2,FALSE)&amp;".1.1'!$C$16:$H$87"),6,FALSE),IF($D$11&lt;300,VLOOKUP($D$8,INDIRECT("'"&amp;VLOOKUP($D$6,'Table Summary'!$B$63:$C$123,2,FALSE)&amp;".1.2'!$C$16:$aH$87"),VLOOKUP($D$12,$P$10:$Q$15,2,FALSE)+18,FALSE),VLOOKUP($D$8,INDIRECT("'"&amp;VLOOKUP($D$6,'Table Summary'!$B$63:$C$123,2,FALSE)&amp;".1.3'!$C$16:$aH$87"),VLOOKUP($D$12,$P$10:$Q$15,2,FALSE)+18,FALSE)))</f>
        <v>98</v>
      </c>
      <c r="T28" s="1">
        <f t="shared" si="0"/>
        <v>1000</v>
      </c>
    </row>
    <row r="29" spans="2:20" ht="16">
      <c r="C29" s="2" t="s">
        <v>1</v>
      </c>
      <c r="D29" s="1">
        <f>$D$28*IF($D$12=1,0.25,1)*IF(OR($D$6="CT"),0,1)</f>
        <v>250</v>
      </c>
      <c r="E29" s="4">
        <f ca="1">OFFSET(J29,0,MATCH($D$9,$K$25:$R$25,0))*IF(OR($D$6="CT"),0,1)</f>
        <v>9</v>
      </c>
      <c r="F29" s="1">
        <f>D29/50</f>
        <v>5</v>
      </c>
      <c r="G29" s="4">
        <f t="shared" ca="1" si="2"/>
        <v>45</v>
      </c>
      <c r="H29" s="1" t="s">
        <v>63</v>
      </c>
      <c r="I29" s="22">
        <f ca="1">G29*'Modal Factors'!$C$4</f>
        <v>3.74999985</v>
      </c>
      <c r="K29" s="4"/>
      <c r="L29" s="4"/>
      <c r="M29" s="4"/>
      <c r="N29" s="4"/>
      <c r="O29" s="4">
        <f ca="1">IF($D$13=2,VLOOKUP($D$8,INDIRECT("'"&amp;VLOOKUP($D$6,'Table Summary'!$B$63:$C$123,2,FALSE)&amp;".2.1'!$C$16:$H$87"),3,FALSE),VLOOKUP($D$8,INDIRECT("'"&amp;VLOOKUP($D$6,'Table Summary'!$B$63:$C$123,2,FALSE)&amp;".2.2'!$C$16:$H$87"),3,FALSE))</f>
        <v>4</v>
      </c>
      <c r="P29" s="4">
        <f ca="1">IF($D$13=2,VLOOKUP($D$8,INDIRECT("'"&amp;VLOOKUP($D$6,'Table Summary'!$B$63:$C$123,2,FALSE)&amp;".2.1'!$C$16:$H$87"),4,FALSE),VLOOKUP($D$8,INDIRECT("'"&amp;VLOOKUP($D$6,'Table Summary'!$B$63:$C$123,2,FALSE)&amp;".2.2'!$C$16:$H$87"),4,FALSE))</f>
        <v>4.75</v>
      </c>
      <c r="Q29" s="4">
        <f ca="1">IF($D$13=2,VLOOKUP($D$8,INDIRECT("'"&amp;VLOOKUP($D$6,'Table Summary'!$B$63:$C$123,2,FALSE)&amp;".2.1'!$C$16:$H$87"),5,FALSE),VLOOKUP($D$8,INDIRECT("'"&amp;VLOOKUP($D$6,'Table Summary'!$B$63:$C$123,2,FALSE)&amp;".2.2'!$C$16:$H$87"),5,FALSE))</f>
        <v>8</v>
      </c>
      <c r="R29" s="4">
        <f ca="1">IF($D$13=2,VLOOKUP($D$8,INDIRECT("'"&amp;VLOOKUP($D$6,'Table Summary'!$B$63:$C$123,2,FALSE)&amp;".2.1'!$C$16:$H$87"),6,FALSE),VLOOKUP($D$8,INDIRECT("'"&amp;VLOOKUP($D$6,'Table Summary'!$B$63:$C$123,2,FALSE)&amp;".2.2'!$C$16:$H$87"),6,FALSE))</f>
        <v>9</v>
      </c>
      <c r="T29" s="1">
        <f t="shared" si="0"/>
        <v>1050</v>
      </c>
    </row>
    <row r="30" spans="2:20" ht="16">
      <c r="C30" s="2" t="s">
        <v>2</v>
      </c>
      <c r="D30" s="1">
        <f>$D$28*IF(OR($D$6="VT"),0,1)</f>
        <v>250</v>
      </c>
      <c r="E30" s="4">
        <f ca="1">OFFSET(J30,0,MATCH($D$9,$K$25:$R$25,0))*IF(OR($D$6="VT"),0,1)</f>
        <v>7</v>
      </c>
      <c r="F30" s="1">
        <f>D30/50</f>
        <v>5</v>
      </c>
      <c r="G30" s="4">
        <f t="shared" ca="1" si="2"/>
        <v>35</v>
      </c>
      <c r="H30" s="1" t="s">
        <v>63</v>
      </c>
      <c r="I30" s="22">
        <f ca="1">G30*'Modal Factors'!$C$4</f>
        <v>2.91666655</v>
      </c>
      <c r="K30" s="4"/>
      <c r="L30" s="4"/>
      <c r="M30" s="4"/>
      <c r="N30" s="4"/>
      <c r="O30" s="4">
        <f ca="1">VLOOKUP($D$8,INDIRECT("'"&amp;VLOOKUP($D$6,'Table Summary'!$B$63:$C$123,2,FALSE)&amp;".3'!$C$16:$H$87"),3,FALSE)</f>
        <v>1</v>
      </c>
      <c r="P30" s="4">
        <f ca="1">VLOOKUP($D$8,INDIRECT("'"&amp;VLOOKUP($D$6,'Table Summary'!$B$63:$C$123,2,FALSE)&amp;".3'!$C$16:$H$87"),4,FALSE)</f>
        <v>4.75</v>
      </c>
      <c r="Q30" s="4">
        <f ca="1">VLOOKUP($D$8,INDIRECT("'"&amp;VLOOKUP($D$6,'Table Summary'!$B$63:$C$123,2,FALSE)&amp;".3'!$C$16:$H$87"),5,FALSE)</f>
        <v>2</v>
      </c>
      <c r="R30" s="4">
        <f ca="1">VLOOKUP($D$8,INDIRECT("'"&amp;VLOOKUP($D$6,'Table Summary'!$B$63:$C$123,2,FALSE)&amp;".3'!$C$16:$H$87"),6,FALSE)</f>
        <v>7</v>
      </c>
      <c r="T30" s="1">
        <f t="shared" si="0"/>
        <v>1100</v>
      </c>
    </row>
    <row r="31" spans="2:20" ht="16">
      <c r="C31" s="2" t="s">
        <v>3</v>
      </c>
      <c r="D31" s="1">
        <f>$D$28*IF(OR($D$6="VT"),0,1)</f>
        <v>250</v>
      </c>
      <c r="E31" s="4">
        <f ca="1">OFFSET(J31,0,MATCH($D$9,$K$25:$R$25,0))*IF(OR($D$6="VT"),0,1)</f>
        <v>3</v>
      </c>
      <c r="F31" s="1">
        <f>D31/50</f>
        <v>5</v>
      </c>
      <c r="G31" s="4">
        <f t="shared" ca="1" si="2"/>
        <v>15</v>
      </c>
      <c r="H31" s="1" t="s">
        <v>63</v>
      </c>
      <c r="I31" s="22">
        <f ca="1">G31*'Modal Factors'!$C$4</f>
        <v>1.2499999499999999</v>
      </c>
      <c r="K31" s="4"/>
      <c r="L31" s="4"/>
      <c r="M31" s="4"/>
      <c r="N31" s="4"/>
      <c r="O31" s="4">
        <f ca="1">VLOOKUP($D$8,INDIRECT("'"&amp;VLOOKUP($D$6,'Table Summary'!$B$63:$C$123,2,FALSE)&amp;".4'!$C$16:$H$87"),3,FALSE)</f>
        <v>0.3</v>
      </c>
      <c r="P31" s="4">
        <f ca="1">VLOOKUP($D$8,INDIRECT("'"&amp;VLOOKUP($D$6,'Table Summary'!$B$63:$C$123,2,FALSE)&amp;".4'!$C$16:$H$87"),4,FALSE)</f>
        <v>2.1</v>
      </c>
      <c r="Q31" s="4">
        <f ca="1">VLOOKUP($D$8,INDIRECT("'"&amp;VLOOKUP($D$6,'Table Summary'!$B$63:$C$123,2,FALSE)&amp;".4'!$C$16:$H$87"),5,FALSE)</f>
        <v>0.6</v>
      </c>
      <c r="R31" s="4">
        <f ca="1">VLOOKUP($D$8,INDIRECT("'"&amp;VLOOKUP($D$6,'Table Summary'!$B$63:$C$123,2,FALSE)&amp;".4'!$C$16:$H$87"),6,FALSE)</f>
        <v>3</v>
      </c>
      <c r="T31" s="1">
        <f t="shared" si="0"/>
        <v>1150</v>
      </c>
    </row>
    <row r="32" spans="2:20">
      <c r="I32" s="22">
        <f>G32*'Modal Factors'!$C$4</f>
        <v>0</v>
      </c>
      <c r="T32" s="1">
        <f t="shared" si="0"/>
        <v>1200</v>
      </c>
    </row>
    <row r="33" spans="2:20" ht="16">
      <c r="C33" s="2" t="s">
        <v>4</v>
      </c>
      <c r="D33" s="1">
        <f>IF($D$10="core",0,150)*IF(OR($D$6="ID"),0,1)</f>
        <v>0</v>
      </c>
      <c r="E33" s="4">
        <f ca="1">OFFSET(J33,0,MATCH($D$9,$K$25:$R$25,0))*IF(OR($D$6="ID"),0,1)</f>
        <v>134.04</v>
      </c>
      <c r="F33" s="1">
        <f>D33/50</f>
        <v>0</v>
      </c>
      <c r="G33" s="4">
        <f t="shared" ref="G33:G36" ca="1" si="3">IF(H33="no",E33,F33*E33)*IF(D33=0,0,1)</f>
        <v>0</v>
      </c>
      <c r="H33" s="1" t="s">
        <v>64</v>
      </c>
      <c r="I33" s="22">
        <f ca="1">G33*'Modal Factors'!$C$4</f>
        <v>0</v>
      </c>
      <c r="K33" s="4"/>
      <c r="L33" s="4"/>
      <c r="M33" s="4"/>
      <c r="N33" s="4"/>
      <c r="O33" s="4">
        <f ca="1">VLOOKUP($D$8,INDIRECT("'"&amp;VLOOKUP($D$6,'Table Summary'!$B$63:$C$123,2,FALSE)&amp;".5'!$C$16:$H$87"),3,FALSE)</f>
        <v>35.01</v>
      </c>
      <c r="P33" s="4">
        <f ca="1">VLOOKUP($D$8,INDIRECT("'"&amp;VLOOKUP($D$6,'Table Summary'!$B$63:$C$123,2,FALSE)&amp;".5'!$C$16:$H$87"),4,FALSE)</f>
        <v>83.039999999999992</v>
      </c>
      <c r="Q33" s="4">
        <f ca="1">VLOOKUP($D$8,INDIRECT("'"&amp;VLOOKUP($D$6,'Table Summary'!$B$63:$C$123,2,FALSE)&amp;".5'!$C$16:$H$87"),5,FALSE)</f>
        <v>70.02</v>
      </c>
      <c r="R33" s="4">
        <f ca="1">VLOOKUP($D$8,INDIRECT("'"&amp;VLOOKUP($D$6,'Table Summary'!$B$63:$C$123,2,FALSE)&amp;".5'!$C$16:$H$87"),6,FALSE)</f>
        <v>134.04</v>
      </c>
      <c r="T33" s="1">
        <f t="shared" si="0"/>
        <v>1250</v>
      </c>
    </row>
    <row r="34" spans="2:20" ht="16">
      <c r="C34" s="2" t="s">
        <v>5</v>
      </c>
      <c r="D34" s="1">
        <f>IF($D$10="core",0,100)*IF(OR($D$6="NH", $D$6="UT"),0,1)</f>
        <v>0</v>
      </c>
      <c r="E34" s="4">
        <f ca="1">OFFSET(J34,0,MATCH($D$9,$K$25:$R$25,0))*IF(OR($D$6="NH",$D$6="UT"),0,1)</f>
        <v>88</v>
      </c>
      <c r="F34" s="1">
        <f>D34/50</f>
        <v>0</v>
      </c>
      <c r="G34" s="4">
        <f t="shared" ca="1" si="3"/>
        <v>0</v>
      </c>
      <c r="H34" s="1" t="s">
        <v>64</v>
      </c>
      <c r="I34" s="22">
        <f ca="1">G34*'Modal Factors'!$C$4</f>
        <v>0</v>
      </c>
      <c r="K34" s="4"/>
      <c r="L34" s="4"/>
      <c r="M34" s="4"/>
      <c r="N34" s="4"/>
      <c r="O34" s="4">
        <f ca="1">VLOOKUP($D$8,INDIRECT("'"&amp;VLOOKUP($D$6,'Table Summary'!$B$63:$C$123,2,FALSE)&amp;".6'!$C$16:$H$87"),3,FALSE)</f>
        <v>43</v>
      </c>
      <c r="P34" s="4">
        <f ca="1">VLOOKUP($D$8,INDIRECT("'"&amp;VLOOKUP($D$6,'Table Summary'!$B$63:$C$123,2,FALSE)&amp;".6'!$C$16:$H$87"),4,FALSE)</f>
        <v>44.5</v>
      </c>
      <c r="Q34" s="4">
        <f ca="1">VLOOKUP($D$8,INDIRECT("'"&amp;VLOOKUP($D$6,'Table Summary'!$B$63:$C$123,2,FALSE)&amp;".6'!$C$16:$H$87"),5,FALSE)</f>
        <v>86</v>
      </c>
      <c r="R34" s="4">
        <f ca="1">VLOOKUP($D$8,INDIRECT("'"&amp;VLOOKUP($D$6,'Table Summary'!$B$63:$C$123,2,FALSE)&amp;".6'!$C$16:$H$87"),6,FALSE)</f>
        <v>88</v>
      </c>
      <c r="T34" s="1">
        <f t="shared" si="0"/>
        <v>1300</v>
      </c>
    </row>
    <row r="35" spans="2:20" ht="16">
      <c r="C35" s="2" t="s">
        <v>6</v>
      </c>
      <c r="D35" s="1">
        <f>IF($D$10="core",0,50)*IF(OR($D$6="ID"),0,1)</f>
        <v>0</v>
      </c>
      <c r="E35" s="4">
        <f ca="1">OFFSET(J35,0,MATCH($D$9,$K$25:$R$25,0))*IF(OR($D$6="ID"),0,1)</f>
        <v>32</v>
      </c>
      <c r="F35" s="1">
        <f>D35/50</f>
        <v>0</v>
      </c>
      <c r="G35" s="4">
        <f t="shared" ca="1" si="3"/>
        <v>0</v>
      </c>
      <c r="H35" s="1" t="s">
        <v>64</v>
      </c>
      <c r="I35" s="22">
        <f ca="1">G35*'Modal Factors'!$C$4</f>
        <v>0</v>
      </c>
      <c r="K35" s="4"/>
      <c r="L35" s="4"/>
      <c r="M35" s="4"/>
      <c r="N35" s="4"/>
      <c r="O35" s="4">
        <f ca="1">VLOOKUP($D$8,INDIRECT("'"&amp;VLOOKUP($D$6,'Table Summary'!$B$63:$C$123,2,FALSE)&amp;".7'!$C$16:$H$87"),3,FALSE)</f>
        <v>14</v>
      </c>
      <c r="P35" s="4">
        <f ca="1">VLOOKUP($D$8,INDIRECT("'"&amp;VLOOKUP($D$6,'Table Summary'!$B$63:$C$123,2,FALSE)&amp;".7'!$C$16:$H$87"),4,FALSE)</f>
        <v>17</v>
      </c>
      <c r="Q35" s="4">
        <f ca="1">VLOOKUP($D$8,INDIRECT("'"&amp;VLOOKUP($D$6,'Table Summary'!$B$63:$C$123,2,FALSE)&amp;".7'!$C$16:$H$87"),5,FALSE)</f>
        <v>28</v>
      </c>
      <c r="R35" s="4">
        <f ca="1">VLOOKUP($D$8,INDIRECT("'"&amp;VLOOKUP($D$6,'Table Summary'!$B$63:$C$123,2,FALSE)&amp;".7'!$C$16:$H$87"),6,FALSE)</f>
        <v>32</v>
      </c>
      <c r="T35" s="1">
        <f t="shared" si="0"/>
        <v>1350</v>
      </c>
    </row>
    <row r="36" spans="2:20" ht="16">
      <c r="C36" s="2" t="s">
        <v>7</v>
      </c>
      <c r="D36" s="1">
        <f>IF($D$10="core",0,100)*IF(OR($D$6="KS",$D$6="CT",$D$6="id"),0,1)</f>
        <v>0</v>
      </c>
      <c r="E36" s="4">
        <f ca="1">OFFSET(J36,0,MATCH($D$9,$K$25:$R$25,0))*IF(OR($D$6="KS",$D$6="CT",$D$6="id"),0,1)</f>
        <v>96</v>
      </c>
      <c r="F36" s="1">
        <f>D36/50</f>
        <v>0</v>
      </c>
      <c r="G36" s="4">
        <f t="shared" ca="1" si="3"/>
        <v>0</v>
      </c>
      <c r="H36" s="1" t="s">
        <v>64</v>
      </c>
      <c r="I36" s="22">
        <f ca="1">G36*'Modal Factors'!$C$4</f>
        <v>0</v>
      </c>
      <c r="K36" s="4"/>
      <c r="L36" s="4"/>
      <c r="M36" s="4"/>
      <c r="N36" s="4"/>
      <c r="O36" s="4">
        <f ca="1">VLOOKUP($D$8,INDIRECT("'"&amp;VLOOKUP($D$6,'Table Summary'!$B$63:$C$123,2,FALSE)&amp;".8'!$C$16:$H$87"),3,FALSE)</f>
        <v>42</v>
      </c>
      <c r="P36" s="4">
        <f ca="1">VLOOKUP($D$8,INDIRECT("'"&amp;VLOOKUP($D$6,'Table Summary'!$B$63:$C$123,2,FALSE)&amp;".8'!$C$16:$H$87"),4,FALSE)</f>
        <v>51</v>
      </c>
      <c r="Q36" s="4">
        <f ca="1">VLOOKUP($D$8,INDIRECT("'"&amp;VLOOKUP($D$6,'Table Summary'!$B$63:$C$123,2,FALSE)&amp;".8'!$C$16:$H$87"),5,FALSE)</f>
        <v>84</v>
      </c>
      <c r="R36" s="4">
        <f ca="1">VLOOKUP($D$8,INDIRECT("'"&amp;VLOOKUP($D$6,'Table Summary'!$B$63:$C$123,2,FALSE)&amp;".8'!$C$16:$H$87"),6,FALSE)</f>
        <v>96</v>
      </c>
      <c r="T36" s="1">
        <f t="shared" si="0"/>
        <v>1400</v>
      </c>
    </row>
    <row r="37" spans="2:20">
      <c r="F37" s="1"/>
      <c r="I37" s="22">
        <f>G37*'Modal Factors'!$C$4</f>
        <v>0</v>
      </c>
      <c r="O37" s="4"/>
      <c r="P37" s="4"/>
      <c r="Q37" s="4"/>
      <c r="R37" s="4"/>
      <c r="T37" s="1">
        <f t="shared" si="0"/>
        <v>1450</v>
      </c>
    </row>
    <row r="38" spans="2:20" ht="16">
      <c r="C38" s="2" t="s">
        <v>8</v>
      </c>
      <c r="D38" s="1">
        <f>IF($D$10="Premier",$D$28*IF($D$12=1,0.25,1),0)*IF(OR($D$6="CT",$D$6="id"),0,1)</f>
        <v>0</v>
      </c>
      <c r="E38" s="4">
        <f ca="1">OFFSET(J38,0,MATCH($D$9,$K$25:$R$25,0))*IF(OR($D$6="CT",$D$6="id",$D$6="or"),0,1)</f>
        <v>0</v>
      </c>
      <c r="F38" s="1">
        <f>D38/50</f>
        <v>0</v>
      </c>
      <c r="G38" s="4">
        <f t="shared" ref="G38:G40" ca="1" si="4">IF(H38="no",E38,F38*E38)*IF(D38=0,0,1)</f>
        <v>0</v>
      </c>
      <c r="H38" s="1" t="s">
        <v>63</v>
      </c>
      <c r="I38" s="22">
        <f ca="1">G38*'Modal Factors'!$C$4</f>
        <v>0</v>
      </c>
      <c r="K38" s="4"/>
      <c r="L38" s="4"/>
      <c r="M38" s="4"/>
      <c r="N38" s="4"/>
      <c r="O38" s="4">
        <f ca="1">VLOOKUP($D$8,INDIRECT("'"&amp;VLOOKUP($D$6,'Table Summary'!$B$63:$C$123,2,FALSE)&amp;".9'!$C$16:$H$87"),3,FALSE)</f>
        <v>10</v>
      </c>
      <c r="P38" s="4">
        <f ca="1">VLOOKUP($D$8,INDIRECT("'"&amp;VLOOKUP($D$6,'Table Summary'!$B$63:$C$123,2,FALSE)&amp;".9'!$C$16:$H$87"),4,FALSE)</f>
        <v>12.51</v>
      </c>
      <c r="Q38" s="4">
        <f ca="1">VLOOKUP($D$8,INDIRECT("'"&amp;VLOOKUP($D$6,'Table Summary'!$B$63:$C$123,2,FALSE)&amp;".9'!$C$16:$H$87"),5,FALSE)</f>
        <v>20</v>
      </c>
      <c r="R38" s="4">
        <f ca="1">VLOOKUP($D$8,INDIRECT("'"&amp;VLOOKUP($D$6,'Table Summary'!$B$63:$C$123,2,FALSE)&amp;".9'!$C$16:$H$87"),6,FALSE)</f>
        <v>23.34</v>
      </c>
      <c r="T38" s="1">
        <f t="shared" si="0"/>
        <v>1500</v>
      </c>
    </row>
    <row r="39" spans="2:20" ht="16">
      <c r="C39" s="2" t="s">
        <v>9</v>
      </c>
      <c r="D39" s="1">
        <f>IF($D$10="Premier",50,0)*IF(OR($D$6="KS",$D$6="CT",$D$6="id"),0,1)</f>
        <v>0</v>
      </c>
      <c r="E39" s="4">
        <f ca="1">OFFSET(J39,0,MATCH($D$9,$K$25:$R$25,0))*IF(OR($D$6="KS",$D$6="CT",$D$6="id",$D$6="or"),0,1)</f>
        <v>0</v>
      </c>
      <c r="F39" s="1">
        <f>D39/50</f>
        <v>0</v>
      </c>
      <c r="G39" s="4">
        <f t="shared" ca="1" si="4"/>
        <v>0</v>
      </c>
      <c r="H39" s="1" t="s">
        <v>64</v>
      </c>
      <c r="I39" s="22">
        <f ca="1">G39*'Modal Factors'!$C$4</f>
        <v>0</v>
      </c>
      <c r="K39" s="4"/>
      <c r="L39" s="4"/>
      <c r="M39" s="4"/>
      <c r="N39" s="4"/>
      <c r="O39" s="4">
        <f ca="1">VLOOKUP($D$8,INDIRECT("'"&amp;VLOOKUP($D$6,'Table Summary'!$B$63:$C$123,2,FALSE)&amp;".10'!$C$16:$H$87"),3,FALSE)</f>
        <v>120</v>
      </c>
      <c r="P39" s="4">
        <f ca="1">VLOOKUP($D$8,INDIRECT("'"&amp;VLOOKUP($D$6,'Table Summary'!$B$63:$C$123,2,FALSE)&amp;".10'!$C$16:$H$87"),4,FALSE)</f>
        <v>171</v>
      </c>
      <c r="Q39" s="4">
        <f ca="1">VLOOKUP($D$8,INDIRECT("'"&amp;VLOOKUP($D$6,'Table Summary'!$B$63:$C$123,2,FALSE)&amp;".10'!$C$16:$H$87"),5,FALSE)</f>
        <v>240</v>
      </c>
      <c r="R39" s="4">
        <f ca="1">VLOOKUP($D$8,INDIRECT("'"&amp;VLOOKUP($D$6,'Table Summary'!$B$63:$C$123,2,FALSE)&amp;".10'!$C$16:$H$87"),6,FALSE)</f>
        <v>308</v>
      </c>
      <c r="T39" s="1">
        <f t="shared" si="0"/>
        <v>1550</v>
      </c>
    </row>
    <row r="40" spans="2:20" ht="16">
      <c r="C40" s="2" t="s">
        <v>10</v>
      </c>
      <c r="D40" s="1">
        <f>IF($D$10="Premier",50,0)*IF(OR($D$6="CT",$D$6="id"),0,1)</f>
        <v>0</v>
      </c>
      <c r="E40" s="4">
        <f ca="1">OFFSET(J40,0,MATCH($D$9,$K$25:$R$25,0))*IF(OR($D$6="CT",$D$6="id",$D$6="or"),0,1)</f>
        <v>0</v>
      </c>
      <c r="F40" s="1">
        <f>D40/50</f>
        <v>0</v>
      </c>
      <c r="G40" s="4">
        <f t="shared" ca="1" si="4"/>
        <v>0</v>
      </c>
      <c r="H40" s="1" t="s">
        <v>64</v>
      </c>
      <c r="I40" s="22">
        <f ca="1">G40*'Modal Factors'!$C$4</f>
        <v>0</v>
      </c>
      <c r="K40" s="4"/>
      <c r="L40" s="4"/>
      <c r="M40" s="4"/>
      <c r="N40" s="4"/>
      <c r="O40" s="4">
        <f ca="1">VLOOKUP($D$8,INDIRECT("'"&amp;VLOOKUP($D$6,'Table Summary'!$B$63:$C$123,2,FALSE)&amp;".11'!$C$16:$H$87"),3,FALSE)</f>
        <v>13</v>
      </c>
      <c r="P40" s="4">
        <f ca="1">VLOOKUP($D$8,INDIRECT("'"&amp;VLOOKUP($D$6,'Table Summary'!$B$63:$C$123,2,FALSE)&amp;".11'!$C$16:$H$87"),4,FALSE)</f>
        <v>17.95</v>
      </c>
      <c r="Q40" s="4">
        <f ca="1">VLOOKUP($D$8,INDIRECT("'"&amp;VLOOKUP($D$6,'Table Summary'!$B$63:$C$123,2,FALSE)&amp;".11'!$C$16:$H$87"),5,FALSE)</f>
        <v>26</v>
      </c>
      <c r="R40" s="4">
        <f ca="1">VLOOKUP($D$8,INDIRECT("'"&amp;VLOOKUP($D$6,'Table Summary'!$B$63:$C$123,2,FALSE)&amp;".11'!$C$16:$H$87"),6,FALSE)</f>
        <v>32.6</v>
      </c>
      <c r="T40" s="1">
        <f t="shared" si="0"/>
        <v>1600</v>
      </c>
    </row>
    <row r="41" spans="2:20">
      <c r="T41" s="1">
        <f t="shared" si="0"/>
        <v>1650</v>
      </c>
    </row>
    <row r="42" spans="2:20" ht="16" thickBot="1">
      <c r="E42" s="21" t="s">
        <v>136</v>
      </c>
      <c r="G42" s="9">
        <f ca="1">SUM(G27:G40)</f>
        <v>585</v>
      </c>
      <c r="H42" s="1">
        <f ca="1">I42/G42</f>
        <v>8.3333329999999997E-2</v>
      </c>
      <c r="I42" s="9">
        <f ca="1">SUM(I27:I40)</f>
        <v>48.749998050000002</v>
      </c>
      <c r="T42" s="1">
        <f t="shared" si="0"/>
        <v>1700</v>
      </c>
    </row>
    <row r="43" spans="2:20" ht="16" thickTop="1">
      <c r="D43" s="1"/>
      <c r="E43" s="4"/>
      <c r="F43" s="1"/>
      <c r="K43" s="4"/>
      <c r="O43" s="4"/>
      <c r="P43" s="4"/>
      <c r="Q43" s="4"/>
      <c r="R43" s="4"/>
      <c r="T43" s="1">
        <f t="shared" si="0"/>
        <v>1750</v>
      </c>
    </row>
    <row r="44" spans="2:20">
      <c r="B44" s="8" t="s">
        <v>45</v>
      </c>
      <c r="D44" s="1"/>
      <c r="E44" s="4"/>
      <c r="F44" s="1"/>
      <c r="K44" s="4"/>
      <c r="O44" s="4"/>
      <c r="P44" s="4"/>
      <c r="Q44" s="4"/>
      <c r="R44" s="4"/>
      <c r="T44" s="1">
        <f t="shared" si="0"/>
        <v>1800</v>
      </c>
    </row>
    <row r="45" spans="2:20">
      <c r="D45" s="1"/>
      <c r="E45" s="4"/>
      <c r="F45" s="1"/>
      <c r="K45" s="4"/>
      <c r="O45" s="4"/>
      <c r="P45" s="4"/>
      <c r="Q45" s="4"/>
      <c r="R45" s="4"/>
      <c r="T45" s="1">
        <f t="shared" si="0"/>
        <v>1850</v>
      </c>
    </row>
    <row r="46" spans="2:20" ht="16">
      <c r="C46" s="2" t="s">
        <v>11</v>
      </c>
      <c r="D46" s="1">
        <f>IF(D12=1,0,E16*D16)</f>
        <v>1000</v>
      </c>
      <c r="E46" s="4">
        <f t="shared" ref="E46" ca="1" si="5">OFFSET(J46,0,MATCH($D$9,$K$25:$R$25,0))</f>
        <v>31.2</v>
      </c>
      <c r="F46" s="1">
        <f>D46/50</f>
        <v>20</v>
      </c>
      <c r="G46" s="4">
        <f ca="1">IF(H46="no",E46,F46*E46)*IF(D46=0,0,1)</f>
        <v>624</v>
      </c>
      <c r="H46" s="1" t="s">
        <v>63</v>
      </c>
      <c r="I46" s="22">
        <f ca="1">G46*'Modal Factors'!$C$4</f>
        <v>51.999997919999998</v>
      </c>
      <c r="K46" s="4"/>
      <c r="L46" s="4"/>
      <c r="M46" s="4"/>
      <c r="N46" s="4"/>
      <c r="O46" s="4">
        <f ca="1">IF($D$6="OH",VLOOKUP($D$8,'55.12'!$C$16:$H$87,3,FALSE),VLOOKUP($D$8,INDIRECT("'"&amp;VLOOKUP($D$6,'Table Summary'!$B$63:$C$123,2,FALSE)&amp;".12'!$C$16:$H$87"),3,FALSE))</f>
        <v>13.8</v>
      </c>
      <c r="P46" s="4">
        <f ca="1">IF($D$6="OH",VLOOKUP($D$8,'55.12'!$C$16:$H$87,4,FALSE),VLOOKUP($D$8,INDIRECT("'"&amp;VLOOKUP($D$6,'Table Summary'!$B$63:$C$123,2,FALSE)&amp;".12'!$C$16:$H$87"),4,FALSE))</f>
        <v>16.5</v>
      </c>
      <c r="Q46" s="4">
        <f ca="1">IF($D$6="OH",VLOOKUP($D$8,'55.12'!$C$16:$H$87,5,FALSE),VLOOKUP($D$8,INDIRECT("'"&amp;VLOOKUP($D$6,'Table Summary'!$B$63:$C$123,2,FALSE)&amp;".12'!$C$16:$H$87"),5,FALSE))</f>
        <v>27.6</v>
      </c>
      <c r="R46" s="4">
        <f ca="1">IF($D$6="OH",VLOOKUP($D$8,'55.12'!$C$16:$H$87,6,FALSE),VLOOKUP($D$8,INDIRECT("'"&amp;VLOOKUP($D$6,'Table Summary'!$B$63:$C$123,2,FALSE)&amp;".12'!$C$16:$H$87"),6,FALSE))</f>
        <v>31.2</v>
      </c>
      <c r="T46" s="1">
        <f t="shared" si="0"/>
        <v>1900</v>
      </c>
    </row>
    <row r="47" spans="2:20">
      <c r="C47" s="2"/>
      <c r="D47" s="1"/>
      <c r="E47" s="4"/>
      <c r="F47" s="1"/>
      <c r="K47" s="4"/>
      <c r="L47" s="4"/>
      <c r="M47" s="4"/>
      <c r="N47" s="4"/>
      <c r="O47" s="4"/>
      <c r="P47" s="4"/>
      <c r="Q47" s="4"/>
      <c r="R47" s="4"/>
      <c r="T47" s="1">
        <f t="shared" si="0"/>
        <v>1950</v>
      </c>
    </row>
    <row r="48" spans="2:20" ht="16">
      <c r="C48" s="2" t="s">
        <v>12</v>
      </c>
      <c r="D48" s="1">
        <f>IF(D12=1,0,E17*D17)</f>
        <v>250</v>
      </c>
      <c r="E48" s="4">
        <f t="shared" ref="E48" ca="1" si="6">OFFSET(J48,0,MATCH($D$9,$K$25:$R$25,0))</f>
        <v>25</v>
      </c>
      <c r="F48" s="1">
        <f>D48/50</f>
        <v>5</v>
      </c>
      <c r="G48" s="4">
        <f ca="1">IF(H48="no",E48,F48*E48)*IF(D48=0,0,1)</f>
        <v>125</v>
      </c>
      <c r="H48" s="1" t="s">
        <v>63</v>
      </c>
      <c r="I48" s="22">
        <f ca="1">G48*'Modal Factors'!$C$4</f>
        <v>10.41666625</v>
      </c>
      <c r="K48" s="4"/>
      <c r="L48" s="4"/>
      <c r="M48" s="4"/>
      <c r="N48" s="4"/>
      <c r="O48" s="4">
        <f ca="1">IF($D$6="OH",VLOOKUP($D$8,'60.13'!$C$16:$H$87,3,FALSE),VLOOKUP($D$8,INDIRECT("'"&amp;VLOOKUP($D$6,'Table Summary'!$B$63:$C$123,2,FALSE)&amp;".13'!$C$16:$H$87"),3,FALSE))</f>
        <v>10.5</v>
      </c>
      <c r="P48" s="4">
        <f ca="1">IF($D$6="OH",VLOOKUP($D$8,'60.13'!$C$16:$H$87,4,FALSE),VLOOKUP($D$8,INDIRECT("'"&amp;VLOOKUP($D$6,'Table Summary'!$B$63:$C$123,2,FALSE)&amp;".13'!$C$16:$H$87"),4,FALSE))</f>
        <v>13.5</v>
      </c>
      <c r="Q48" s="4">
        <f ca="1">IF($D$6="OH",VLOOKUP($D$8,'60.13'!$C$16:$H$87,5,FALSE),VLOOKUP($D$8,INDIRECT("'"&amp;VLOOKUP($D$6,'Table Summary'!$B$63:$C$123,2,FALSE)&amp;".13'!$C$16:$H$87"),5,FALSE))</f>
        <v>21</v>
      </c>
      <c r="R48" s="4">
        <f ca="1">IF($D$6="OH",VLOOKUP($D$8,'60.13'!$C$16:$H$87,6,FALSE),VLOOKUP($D$8,INDIRECT("'"&amp;VLOOKUP($D$6,'Table Summary'!$B$63:$C$123,2,FALSE)&amp;".13'!$C$16:$H$87"),6,FALSE))</f>
        <v>25</v>
      </c>
      <c r="T48" s="1">
        <f t="shared" si="0"/>
        <v>2000</v>
      </c>
    </row>
    <row r="49" spans="3:20">
      <c r="C49" s="2"/>
      <c r="D49" s="1"/>
      <c r="E49" s="4"/>
      <c r="F49" s="1"/>
      <c r="K49" s="4"/>
      <c r="L49" s="4"/>
      <c r="M49" s="4"/>
      <c r="N49" s="4"/>
      <c r="O49" s="4"/>
      <c r="P49" s="4"/>
      <c r="Q49" s="4"/>
      <c r="R49" s="4"/>
      <c r="T49" s="1">
        <f t="shared" si="0"/>
        <v>2050</v>
      </c>
    </row>
    <row r="50" spans="3:20" ht="16">
      <c r="C50" s="2" t="s">
        <v>13</v>
      </c>
      <c r="D50" s="1">
        <f>E18*D18*IF(OR($D$6="KS",$D$6="CT",$D$6="id"),0,1)</f>
        <v>100</v>
      </c>
      <c r="E50" s="4">
        <f ca="1">OFFSET(J50,0,MATCH($D$9,$K$25:$R$25,0))*IF(OR($D$6="KS",$D$6="CT",$D$6="id"),0,1)</f>
        <v>122</v>
      </c>
      <c r="F50" s="1">
        <f>D50/50</f>
        <v>2</v>
      </c>
      <c r="G50" s="4">
        <f ca="1">IF(H50="no",E50,F50*E50)*IF(D50=0,0,1)</f>
        <v>244</v>
      </c>
      <c r="H50" s="1" t="s">
        <v>63</v>
      </c>
      <c r="I50" s="22">
        <f ca="1">G50*'Modal Factors'!$C$4</f>
        <v>20.333332519999999</v>
      </c>
      <c r="K50" s="4"/>
      <c r="L50" s="4"/>
      <c r="M50" s="4"/>
      <c r="N50" s="4"/>
      <c r="O50" s="4">
        <f ca="1">VLOOKUP($D$8,INDIRECT("'"&amp;VLOOKUP($D$6,'Table Summary'!$B$63:$C$123,2,FALSE)&amp;".14'!$C$16:$H$87"),3,FALSE)</f>
        <v>55</v>
      </c>
      <c r="P50" s="4">
        <f ca="1">VLOOKUP($D$8,INDIRECT("'"&amp;VLOOKUP($D$6,'Table Summary'!$B$63:$C$123,2,FALSE)&amp;".14'!$C$16:$H$87"),4,FALSE)</f>
        <v>64</v>
      </c>
      <c r="Q50" s="4">
        <f ca="1">VLOOKUP($D$8,INDIRECT("'"&amp;VLOOKUP($D$6,'Table Summary'!$B$63:$C$123,2,FALSE)&amp;".14'!$C$16:$H$87"),5,FALSE)</f>
        <v>110</v>
      </c>
      <c r="R50" s="4">
        <f ca="1">VLOOKUP($D$8,INDIRECT("'"&amp;VLOOKUP($D$6,'Table Summary'!$B$63:$C$123,2,FALSE)&amp;".14'!$C$16:$H$87"),6,FALSE)</f>
        <v>122</v>
      </c>
      <c r="T50" s="1">
        <f t="shared" si="0"/>
        <v>2100</v>
      </c>
    </row>
    <row r="51" spans="3:20">
      <c r="C51" s="2"/>
      <c r="D51" s="1"/>
      <c r="E51" s="4"/>
      <c r="F51" s="1"/>
      <c r="K51" s="4"/>
      <c r="L51" s="4"/>
      <c r="M51" s="4"/>
      <c r="N51" s="4"/>
      <c r="O51" s="4"/>
      <c r="P51" s="4"/>
      <c r="Q51" s="4"/>
      <c r="R51" s="4"/>
      <c r="T51" s="1">
        <f t="shared" si="0"/>
        <v>2150</v>
      </c>
    </row>
    <row r="52" spans="3:20" ht="16">
      <c r="C52" s="2" t="s">
        <v>53</v>
      </c>
      <c r="D52" s="1">
        <f>E19*D19*IF(OR($D$6="ID"),0,1)</f>
        <v>100</v>
      </c>
      <c r="E52" s="4">
        <f ca="1">OFFSET(J52,0,MATCH($D$9,$K$25:$R$25,0))*IF(OR($D$6="ID"),0,1)</f>
        <v>32</v>
      </c>
      <c r="F52" s="1">
        <f>D52/50</f>
        <v>2</v>
      </c>
      <c r="G52" s="4">
        <f ca="1">IF(H52="no",E52,F52*E52)*IF(D52=0,0,1)</f>
        <v>64</v>
      </c>
      <c r="H52" s="1" t="s">
        <v>63</v>
      </c>
      <c r="I52" s="22">
        <f ca="1">G52*'Modal Factors'!$C$4</f>
        <v>5.3333331199999998</v>
      </c>
      <c r="K52" s="4"/>
      <c r="L52" s="4"/>
      <c r="M52" s="4"/>
      <c r="N52" s="4"/>
      <c r="O52" s="4">
        <f ca="1">IF($D$6="OH",VLOOKUP($D$8,'60.15'!$C$16:$H$87,3,FALSE),VLOOKUP($D$8,INDIRECT("'"&amp;VLOOKUP($D$6,'Table Summary'!$B$63:$C$123,2,FALSE)&amp;".15'!$C$16:$H$87"),3,FALSE))</f>
        <v>14</v>
      </c>
      <c r="P52" s="4">
        <f ca="1">IF($D$6="OH",VLOOKUP($D$8,'60.15'!$C$16:$H$87,4,FALSE),VLOOKUP($D$8,INDIRECT("'"&amp;VLOOKUP($D$6,'Table Summary'!$B$63:$C$123,2,FALSE)&amp;".15'!$C$16:$H$87"),4,FALSE))</f>
        <v>17</v>
      </c>
      <c r="Q52" s="4">
        <f ca="1">IF($D$6="OH",VLOOKUP($D$8,'60.15'!$C$16:$H$87,5,FALSE),VLOOKUP($D$8,INDIRECT("'"&amp;VLOOKUP($D$6,'Table Summary'!$B$63:$C$123,2,FALSE)&amp;".15'!$C$16:$H$87"),5,FALSE))</f>
        <v>28</v>
      </c>
      <c r="R52" s="4">
        <f ca="1">IF($D$6="OH",VLOOKUP($D$8,'60.15'!$C$16:$H$87,6,FALSE),VLOOKUP($D$8,INDIRECT("'"&amp;VLOOKUP($D$6,'Table Summary'!$B$63:$C$123,2,FALSE)&amp;".15'!$C$16:$H$87"),6,FALSE))</f>
        <v>32</v>
      </c>
      <c r="T52" s="1">
        <f t="shared" si="0"/>
        <v>2200</v>
      </c>
    </row>
    <row r="53" spans="3:20">
      <c r="D53" s="1"/>
      <c r="E53" s="4"/>
      <c r="F53" s="1"/>
      <c r="T53" s="1">
        <f t="shared" si="0"/>
        <v>2250</v>
      </c>
    </row>
    <row r="54" spans="3:20">
      <c r="D54" s="1"/>
      <c r="F54" s="1"/>
      <c r="T54" s="1">
        <f t="shared" si="0"/>
        <v>2300</v>
      </c>
    </row>
    <row r="55" spans="3:20" ht="16" thickBot="1">
      <c r="E55" s="21" t="s">
        <v>52</v>
      </c>
      <c r="F55" s="1"/>
      <c r="G55" s="9">
        <f ca="1">SUM(G42:G52)</f>
        <v>1642</v>
      </c>
      <c r="H55" s="1">
        <f ca="1">I55/G55</f>
        <v>8.3333329999999997E-2</v>
      </c>
      <c r="I55" s="9">
        <f ca="1">SUM(I42:I52)</f>
        <v>136.83332786</v>
      </c>
      <c r="O55" s="9">
        <f ca="1">SUM(O27:O52)</f>
        <v>416.11</v>
      </c>
      <c r="P55" s="9">
        <f ca="1">SUM(P27:P52)</f>
        <v>572.84999999999991</v>
      </c>
      <c r="Q55" s="9">
        <f ca="1">SUM(Q27:Q52)</f>
        <v>832.22</v>
      </c>
      <c r="R55" s="9">
        <f ca="1">SUM(R27:R52)</f>
        <v>1041.1799999999998</v>
      </c>
      <c r="T55" s="1">
        <f t="shared" si="0"/>
        <v>2350</v>
      </c>
    </row>
    <row r="56" spans="3:20" ht="16" thickTop="1">
      <c r="T56" s="1">
        <f t="shared" si="0"/>
        <v>2400</v>
      </c>
    </row>
    <row r="57" spans="3:20">
      <c r="T57" s="1">
        <f t="shared" si="0"/>
        <v>2450</v>
      </c>
    </row>
    <row r="58" spans="3:20">
      <c r="T58" s="1">
        <f t="shared" si="0"/>
        <v>2500</v>
      </c>
    </row>
    <row r="59" spans="3:20">
      <c r="T59" s="1">
        <f t="shared" si="0"/>
        <v>2550</v>
      </c>
    </row>
    <row r="60" spans="3:20">
      <c r="T60" s="1">
        <f t="shared" si="0"/>
        <v>2600</v>
      </c>
    </row>
    <row r="61" spans="3:20">
      <c r="T61" s="1">
        <f t="shared" si="0"/>
        <v>2650</v>
      </c>
    </row>
    <row r="62" spans="3:20">
      <c r="T62" s="1">
        <f t="shared" si="0"/>
        <v>2700</v>
      </c>
    </row>
    <row r="63" spans="3:20">
      <c r="T63" s="1">
        <f t="shared" si="0"/>
        <v>2750</v>
      </c>
    </row>
    <row r="64" spans="3:20">
      <c r="T64" s="1">
        <f t="shared" si="0"/>
        <v>2800</v>
      </c>
    </row>
    <row r="65" spans="20:20">
      <c r="T65" s="1">
        <f t="shared" si="0"/>
        <v>2850</v>
      </c>
    </row>
    <row r="66" spans="20:20">
      <c r="T66" s="1">
        <f t="shared" si="0"/>
        <v>2900</v>
      </c>
    </row>
    <row r="67" spans="20:20">
      <c r="T67" s="1">
        <f t="shared" si="0"/>
        <v>2950</v>
      </c>
    </row>
    <row r="68" spans="20:20">
      <c r="T68" s="1">
        <f t="shared" si="0"/>
        <v>3000</v>
      </c>
    </row>
    <row r="69" spans="20:20">
      <c r="T69" s="1">
        <f t="shared" si="0"/>
        <v>3050</v>
      </c>
    </row>
    <row r="70" spans="20:20">
      <c r="T70" s="1">
        <f t="shared" si="0"/>
        <v>3100</v>
      </c>
    </row>
    <row r="71" spans="20:20">
      <c r="T71" s="1">
        <f t="shared" si="0"/>
        <v>3150</v>
      </c>
    </row>
    <row r="72" spans="20:20">
      <c r="T72" s="1">
        <f t="shared" si="0"/>
        <v>3200</v>
      </c>
    </row>
    <row r="73" spans="20:20">
      <c r="T73" s="1">
        <f t="shared" si="0"/>
        <v>3250</v>
      </c>
    </row>
    <row r="74" spans="20:20">
      <c r="T74" s="1">
        <f t="shared" si="0"/>
        <v>3300</v>
      </c>
    </row>
    <row r="75" spans="20:20">
      <c r="T75" s="1">
        <f t="shared" ref="T75:T88" si="7">T74+50</f>
        <v>3350</v>
      </c>
    </row>
    <row r="76" spans="20:20">
      <c r="T76" s="1">
        <f t="shared" si="7"/>
        <v>3400</v>
      </c>
    </row>
    <row r="77" spans="20:20">
      <c r="T77" s="1">
        <f t="shared" si="7"/>
        <v>3450</v>
      </c>
    </row>
    <row r="78" spans="20:20">
      <c r="T78" s="1">
        <f t="shared" si="7"/>
        <v>3500</v>
      </c>
    </row>
    <row r="79" spans="20:20">
      <c r="T79" s="1">
        <f t="shared" si="7"/>
        <v>3550</v>
      </c>
    </row>
    <row r="80" spans="20:20">
      <c r="T80" s="1">
        <f t="shared" si="7"/>
        <v>3600</v>
      </c>
    </row>
    <row r="81" spans="20:20">
      <c r="T81" s="1">
        <f t="shared" si="7"/>
        <v>3650</v>
      </c>
    </row>
    <row r="82" spans="20:20">
      <c r="T82" s="1">
        <f t="shared" si="7"/>
        <v>3700</v>
      </c>
    </row>
    <row r="83" spans="20:20">
      <c r="T83" s="1">
        <f t="shared" si="7"/>
        <v>3750</v>
      </c>
    </row>
    <row r="84" spans="20:20">
      <c r="T84" s="1">
        <f t="shared" si="7"/>
        <v>3800</v>
      </c>
    </row>
    <row r="85" spans="20:20">
      <c r="T85" s="1">
        <f t="shared" si="7"/>
        <v>3850</v>
      </c>
    </row>
    <row r="86" spans="20:20">
      <c r="T86" s="1">
        <f t="shared" si="7"/>
        <v>3900</v>
      </c>
    </row>
    <row r="87" spans="20:20">
      <c r="T87" s="1">
        <f t="shared" si="7"/>
        <v>3950</v>
      </c>
    </row>
    <row r="88" spans="20:20">
      <c r="T88" s="1">
        <f t="shared" si="7"/>
        <v>4000</v>
      </c>
    </row>
  </sheetData>
  <dataValidations count="6">
    <dataValidation type="list" allowBlank="1" showInputMessage="1" showErrorMessage="1" sqref="D13" xr:uid="{12028679-0A20-491E-A360-608F42E9C0F3}">
      <formula1>$R$9:$R$10</formula1>
    </dataValidation>
    <dataValidation type="whole" allowBlank="1" showInputMessage="1" showErrorMessage="1" sqref="D8" xr:uid="{AAB3BEA0-214C-40DC-A7A7-2AB0D2AEA539}">
      <formula1>18</formula1>
      <formula2>89</formula2>
    </dataValidation>
    <dataValidation type="list" allowBlank="1" showInputMessage="1" showErrorMessage="1" sqref="D12" xr:uid="{FE338594-9DB6-484E-B67B-9CCC165FD766}">
      <formula1>$P$9:$P$15</formula1>
    </dataValidation>
    <dataValidation type="list" allowBlank="1" showInputMessage="1" showErrorMessage="1" sqref="D10" xr:uid="{9A2AA905-D4E3-4463-B191-841F73146FAC}">
      <formula1>$O$9:$O$11</formula1>
    </dataValidation>
    <dataValidation type="list" allowBlank="1" showInputMessage="1" showErrorMessage="1" sqref="D9" xr:uid="{F98CA132-07AA-49EB-99F4-8F82D59DDA59}">
      <formula1>$M$9:$M$12</formula1>
    </dataValidation>
    <dataValidation type="list" allowBlank="1" showInputMessage="1" showErrorMessage="1" sqref="D16:D19" xr:uid="{7CB35195-E4A8-4C48-8215-B1414AD7B2FB}">
      <formula1>"0,1"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D33BB5-693F-4FF1-8B5A-47168AB01094}">
          <x14:formula1>
            <xm:f>'Table Summary'!$B$63:$B$108</xm:f>
          </x14:formula1>
          <xm:sqref>D6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EF782-441D-4BE2-8CFD-83A1833FCBC8}">
  <sheetPr codeName="Sheet27">
    <tabColor theme="8" tint="0.79998168889431442"/>
  </sheetPr>
  <dimension ref="B1:AB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28">
      <c r="B1" s="37"/>
    </row>
    <row r="2" spans="2:28">
      <c r="B2" s="37" t="s">
        <v>98</v>
      </c>
    </row>
    <row r="3" spans="2:28">
      <c r="B3" s="32"/>
    </row>
    <row r="4" spans="2:28">
      <c r="B4" s="30"/>
    </row>
    <row r="6" spans="2:28">
      <c r="B6" s="38" t="s">
        <v>128</v>
      </c>
      <c r="C6" s="5" t="s">
        <v>133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28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8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2:28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2:28">
      <c r="B10"/>
      <c r="C10" s="2"/>
      <c r="D10" s="2"/>
      <c r="E10" s="41" t="s">
        <v>18</v>
      </c>
      <c r="F10" s="42"/>
      <c r="G10" s="42"/>
      <c r="H10" s="42"/>
      <c r="I10" s="42"/>
      <c r="J10" s="42"/>
      <c r="K10" s="41" t="s">
        <v>18</v>
      </c>
      <c r="L10" s="42"/>
      <c r="M10" s="42"/>
      <c r="N10" s="42"/>
      <c r="O10" s="42"/>
      <c r="P10" s="42"/>
      <c r="Q10" s="41" t="s">
        <v>18</v>
      </c>
      <c r="R10" s="42"/>
      <c r="S10" s="42"/>
      <c r="T10" s="42"/>
      <c r="U10" s="42"/>
      <c r="V10" s="42"/>
      <c r="W10" s="41" t="s">
        <v>18</v>
      </c>
      <c r="X10" s="42"/>
      <c r="Y10" s="42"/>
      <c r="Z10" s="42"/>
      <c r="AA10" s="42"/>
      <c r="AB10" s="42"/>
    </row>
    <row r="11" spans="2:28">
      <c r="C11" t="s">
        <v>18</v>
      </c>
      <c r="E11" s="6" t="s">
        <v>19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6" t="s">
        <v>35</v>
      </c>
      <c r="L11" s="6" t="s">
        <v>35</v>
      </c>
      <c r="M11" s="6" t="s">
        <v>35</v>
      </c>
      <c r="N11" s="6" t="s">
        <v>35</v>
      </c>
      <c r="O11" s="6" t="s">
        <v>35</v>
      </c>
      <c r="P11" s="6" t="s">
        <v>35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33</v>
      </c>
      <c r="X11" s="6" t="s">
        <v>33</v>
      </c>
      <c r="Y11" s="6" t="s">
        <v>33</v>
      </c>
      <c r="Z11" s="6" t="s">
        <v>33</v>
      </c>
      <c r="AA11" s="6" t="s">
        <v>33</v>
      </c>
      <c r="AB11" s="6" t="s">
        <v>33</v>
      </c>
    </row>
    <row r="12" spans="2:28">
      <c r="C12" t="s">
        <v>14</v>
      </c>
      <c r="E12" s="1">
        <v>3</v>
      </c>
      <c r="F12" s="1">
        <v>5</v>
      </c>
      <c r="G12" s="1">
        <v>7</v>
      </c>
      <c r="H12" s="1">
        <v>10</v>
      </c>
      <c r="I12" s="1">
        <v>20</v>
      </c>
      <c r="J12" s="1">
        <v>31</v>
      </c>
      <c r="K12" s="1">
        <v>3</v>
      </c>
      <c r="L12" s="1">
        <v>5</v>
      </c>
      <c r="M12" s="1">
        <v>7</v>
      </c>
      <c r="N12" s="1">
        <v>10</v>
      </c>
      <c r="O12" s="1">
        <v>20</v>
      </c>
      <c r="P12" s="1">
        <v>31</v>
      </c>
      <c r="Q12" s="1">
        <v>3</v>
      </c>
      <c r="R12" s="1">
        <v>5</v>
      </c>
      <c r="S12" s="1">
        <v>7</v>
      </c>
      <c r="T12" s="1">
        <v>10</v>
      </c>
      <c r="U12" s="1">
        <v>20</v>
      </c>
      <c r="V12" s="1">
        <v>31</v>
      </c>
      <c r="W12" s="1">
        <v>3</v>
      </c>
      <c r="X12" s="1">
        <v>5</v>
      </c>
      <c r="Y12" s="1">
        <v>7</v>
      </c>
      <c r="Z12" s="1">
        <v>10</v>
      </c>
      <c r="AA12" s="1">
        <v>20</v>
      </c>
      <c r="AB12" s="1">
        <v>31</v>
      </c>
    </row>
    <row r="13" spans="2:28">
      <c r="C13" t="s">
        <v>15</v>
      </c>
      <c r="E13" s="1" t="s">
        <v>134</v>
      </c>
      <c r="F13" s="1" t="s">
        <v>134</v>
      </c>
      <c r="G13" s="1" t="s">
        <v>134</v>
      </c>
      <c r="H13" s="1" t="s">
        <v>134</v>
      </c>
      <c r="I13" s="1" t="s">
        <v>134</v>
      </c>
      <c r="J13" s="1" t="s">
        <v>134</v>
      </c>
      <c r="K13" s="1" t="s">
        <v>134</v>
      </c>
      <c r="L13" s="1" t="s">
        <v>134</v>
      </c>
      <c r="M13" s="1" t="s">
        <v>134</v>
      </c>
      <c r="N13" s="1" t="s">
        <v>134</v>
      </c>
      <c r="O13" s="1" t="s">
        <v>134</v>
      </c>
      <c r="P13" s="1" t="s">
        <v>134</v>
      </c>
      <c r="Q13" s="1" t="s">
        <v>134</v>
      </c>
      <c r="R13" s="1" t="s">
        <v>134</v>
      </c>
      <c r="S13" s="1" t="s">
        <v>134</v>
      </c>
      <c r="T13" s="1" t="s">
        <v>134</v>
      </c>
      <c r="U13" s="1" t="s">
        <v>134</v>
      </c>
      <c r="V13" s="1" t="s">
        <v>134</v>
      </c>
      <c r="W13" s="1" t="s">
        <v>134</v>
      </c>
      <c r="X13" s="1" t="s">
        <v>134</v>
      </c>
      <c r="Y13" s="1" t="s">
        <v>134</v>
      </c>
      <c r="Z13" s="1" t="s">
        <v>134</v>
      </c>
      <c r="AA13" s="1" t="s">
        <v>134</v>
      </c>
      <c r="AB13" s="1" t="s">
        <v>134</v>
      </c>
    </row>
    <row r="14" spans="2:28">
      <c r="C14" s="1" t="s">
        <v>17</v>
      </c>
      <c r="D14" s="1"/>
    </row>
    <row r="15" spans="2:28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>
      <c r="C16" s="1">
        <v>18</v>
      </c>
      <c r="D16" s="1"/>
      <c r="E16" s="4">
        <v>19.09</v>
      </c>
      <c r="F16" s="4">
        <v>22.73</v>
      </c>
      <c r="G16" s="4">
        <v>25</v>
      </c>
      <c r="H16" s="4">
        <v>27.27</v>
      </c>
      <c r="I16" s="4">
        <v>28.64</v>
      </c>
      <c r="J16" s="4">
        <v>30.45</v>
      </c>
      <c r="K16" s="4">
        <v>29.32</v>
      </c>
      <c r="L16" s="4">
        <v>34.33</v>
      </c>
      <c r="M16" s="4">
        <v>37.96</v>
      </c>
      <c r="N16" s="4">
        <v>41.6</v>
      </c>
      <c r="O16" s="4">
        <v>46.37</v>
      </c>
      <c r="P16" s="4">
        <v>48.86</v>
      </c>
      <c r="Q16" s="4">
        <v>38.18</v>
      </c>
      <c r="R16" s="4">
        <v>45.46</v>
      </c>
      <c r="S16" s="4">
        <v>50</v>
      </c>
      <c r="T16" s="4">
        <v>54.54</v>
      </c>
      <c r="U16" s="4">
        <v>57.28</v>
      </c>
      <c r="V16" s="4">
        <v>60.9</v>
      </c>
      <c r="W16" s="4">
        <v>51.82</v>
      </c>
      <c r="X16" s="4">
        <v>60.92</v>
      </c>
      <c r="Y16" s="4">
        <v>67.28</v>
      </c>
      <c r="Z16" s="4">
        <v>73.64</v>
      </c>
      <c r="AA16" s="4">
        <v>80.92</v>
      </c>
      <c r="AB16" s="4">
        <v>85.44</v>
      </c>
    </row>
    <row r="17" spans="3:28">
      <c r="C17" s="1">
        <v>19</v>
      </c>
      <c r="D17" s="1"/>
      <c r="E17" s="4">
        <v>19.09</v>
      </c>
      <c r="F17" s="4">
        <v>22.73</v>
      </c>
      <c r="G17" s="4">
        <v>25</v>
      </c>
      <c r="H17" s="4">
        <v>27.27</v>
      </c>
      <c r="I17" s="4">
        <v>28.64</v>
      </c>
      <c r="J17" s="4">
        <v>30.45</v>
      </c>
      <c r="K17" s="4">
        <v>29.32</v>
      </c>
      <c r="L17" s="4">
        <v>34.33</v>
      </c>
      <c r="M17" s="4">
        <v>37.96</v>
      </c>
      <c r="N17" s="4">
        <v>41.6</v>
      </c>
      <c r="O17" s="4">
        <v>46.37</v>
      </c>
      <c r="P17" s="4">
        <v>48.86</v>
      </c>
      <c r="Q17" s="4">
        <v>38.18</v>
      </c>
      <c r="R17" s="4">
        <v>45.46</v>
      </c>
      <c r="S17" s="4">
        <v>50</v>
      </c>
      <c r="T17" s="4">
        <v>54.54</v>
      </c>
      <c r="U17" s="4">
        <v>57.28</v>
      </c>
      <c r="V17" s="4">
        <v>60.9</v>
      </c>
      <c r="W17" s="4">
        <v>51.82</v>
      </c>
      <c r="X17" s="4">
        <v>60.92</v>
      </c>
      <c r="Y17" s="4">
        <v>67.28</v>
      </c>
      <c r="Z17" s="4">
        <v>73.64</v>
      </c>
      <c r="AA17" s="4">
        <v>80.92</v>
      </c>
      <c r="AB17" s="4">
        <v>85.44</v>
      </c>
    </row>
    <row r="18" spans="3:28">
      <c r="C18" s="1">
        <v>20</v>
      </c>
      <c r="D18" s="1"/>
      <c r="E18" s="4">
        <v>19.09</v>
      </c>
      <c r="F18" s="4">
        <v>22.73</v>
      </c>
      <c r="G18" s="4">
        <v>25</v>
      </c>
      <c r="H18" s="4">
        <v>27.27</v>
      </c>
      <c r="I18" s="4">
        <v>28.64</v>
      </c>
      <c r="J18" s="4">
        <v>30.45</v>
      </c>
      <c r="K18" s="4">
        <v>29.32</v>
      </c>
      <c r="L18" s="4">
        <v>34.33</v>
      </c>
      <c r="M18" s="4">
        <v>37.96</v>
      </c>
      <c r="N18" s="4">
        <v>41.6</v>
      </c>
      <c r="O18" s="4">
        <v>46.37</v>
      </c>
      <c r="P18" s="4">
        <v>48.86</v>
      </c>
      <c r="Q18" s="4">
        <v>38.18</v>
      </c>
      <c r="R18" s="4">
        <v>45.46</v>
      </c>
      <c r="S18" s="4">
        <v>50</v>
      </c>
      <c r="T18" s="4">
        <v>54.54</v>
      </c>
      <c r="U18" s="4">
        <v>57.28</v>
      </c>
      <c r="V18" s="4">
        <v>60.9</v>
      </c>
      <c r="W18" s="4">
        <v>51.82</v>
      </c>
      <c r="X18" s="4">
        <v>60.92</v>
      </c>
      <c r="Y18" s="4">
        <v>67.28</v>
      </c>
      <c r="Z18" s="4">
        <v>73.64</v>
      </c>
      <c r="AA18" s="4">
        <v>80.92</v>
      </c>
      <c r="AB18" s="4">
        <v>85.44</v>
      </c>
    </row>
    <row r="19" spans="3:28">
      <c r="C19" s="1">
        <v>21</v>
      </c>
      <c r="D19" s="1"/>
      <c r="E19" s="4">
        <v>19.09</v>
      </c>
      <c r="F19" s="4">
        <v>22.73</v>
      </c>
      <c r="G19" s="4">
        <v>25</v>
      </c>
      <c r="H19" s="4">
        <v>27.27</v>
      </c>
      <c r="I19" s="4">
        <v>28.64</v>
      </c>
      <c r="J19" s="4">
        <v>30.45</v>
      </c>
      <c r="K19" s="4">
        <v>29.32</v>
      </c>
      <c r="L19" s="4">
        <v>34.33</v>
      </c>
      <c r="M19" s="4">
        <v>37.96</v>
      </c>
      <c r="N19" s="4">
        <v>41.6</v>
      </c>
      <c r="O19" s="4">
        <v>46.37</v>
      </c>
      <c r="P19" s="4">
        <v>48.86</v>
      </c>
      <c r="Q19" s="4">
        <v>38.18</v>
      </c>
      <c r="R19" s="4">
        <v>45.46</v>
      </c>
      <c r="S19" s="4">
        <v>50</v>
      </c>
      <c r="T19" s="4">
        <v>54.54</v>
      </c>
      <c r="U19" s="4">
        <v>57.28</v>
      </c>
      <c r="V19" s="4">
        <v>60.9</v>
      </c>
      <c r="W19" s="4">
        <v>51.82</v>
      </c>
      <c r="X19" s="4">
        <v>60.92</v>
      </c>
      <c r="Y19" s="4">
        <v>67.28</v>
      </c>
      <c r="Z19" s="4">
        <v>73.64</v>
      </c>
      <c r="AA19" s="4">
        <v>80.92</v>
      </c>
      <c r="AB19" s="4">
        <v>85.44</v>
      </c>
    </row>
    <row r="20" spans="3:28">
      <c r="C20" s="1">
        <v>22</v>
      </c>
      <c r="D20" s="1"/>
      <c r="E20" s="4">
        <v>19.09</v>
      </c>
      <c r="F20" s="4">
        <v>22.73</v>
      </c>
      <c r="G20" s="4">
        <v>25</v>
      </c>
      <c r="H20" s="4">
        <v>27.27</v>
      </c>
      <c r="I20" s="4">
        <v>28.64</v>
      </c>
      <c r="J20" s="4">
        <v>30.45</v>
      </c>
      <c r="K20" s="4">
        <v>29.32</v>
      </c>
      <c r="L20" s="4">
        <v>34.33</v>
      </c>
      <c r="M20" s="4">
        <v>37.96</v>
      </c>
      <c r="N20" s="4">
        <v>41.6</v>
      </c>
      <c r="O20" s="4">
        <v>46.37</v>
      </c>
      <c r="P20" s="4">
        <v>48.86</v>
      </c>
      <c r="Q20" s="4">
        <v>38.18</v>
      </c>
      <c r="R20" s="4">
        <v>45.46</v>
      </c>
      <c r="S20" s="4">
        <v>50</v>
      </c>
      <c r="T20" s="4">
        <v>54.54</v>
      </c>
      <c r="U20" s="4">
        <v>57.28</v>
      </c>
      <c r="V20" s="4">
        <v>60.9</v>
      </c>
      <c r="W20" s="4">
        <v>51.82</v>
      </c>
      <c r="X20" s="4">
        <v>60.92</v>
      </c>
      <c r="Y20" s="4">
        <v>67.28</v>
      </c>
      <c r="Z20" s="4">
        <v>73.64</v>
      </c>
      <c r="AA20" s="4">
        <v>80.92</v>
      </c>
      <c r="AB20" s="4">
        <v>85.44</v>
      </c>
    </row>
    <row r="21" spans="3:28">
      <c r="C21" s="1">
        <v>23</v>
      </c>
      <c r="D21" s="1"/>
      <c r="E21" s="4">
        <v>19.09</v>
      </c>
      <c r="F21" s="4">
        <v>22.73</v>
      </c>
      <c r="G21" s="4">
        <v>25</v>
      </c>
      <c r="H21" s="4">
        <v>27.27</v>
      </c>
      <c r="I21" s="4">
        <v>28.64</v>
      </c>
      <c r="J21" s="4">
        <v>30.45</v>
      </c>
      <c r="K21" s="4">
        <v>29.32</v>
      </c>
      <c r="L21" s="4">
        <v>34.33</v>
      </c>
      <c r="M21" s="4">
        <v>37.96</v>
      </c>
      <c r="N21" s="4">
        <v>41.6</v>
      </c>
      <c r="O21" s="4">
        <v>46.37</v>
      </c>
      <c r="P21" s="4">
        <v>48.86</v>
      </c>
      <c r="Q21" s="4">
        <v>38.18</v>
      </c>
      <c r="R21" s="4">
        <v>45.46</v>
      </c>
      <c r="S21" s="4">
        <v>50</v>
      </c>
      <c r="T21" s="4">
        <v>54.54</v>
      </c>
      <c r="U21" s="4">
        <v>57.28</v>
      </c>
      <c r="V21" s="4">
        <v>60.9</v>
      </c>
      <c r="W21" s="4">
        <v>51.82</v>
      </c>
      <c r="X21" s="4">
        <v>60.92</v>
      </c>
      <c r="Y21" s="4">
        <v>67.28</v>
      </c>
      <c r="Z21" s="4">
        <v>73.64</v>
      </c>
      <c r="AA21" s="4">
        <v>80.92</v>
      </c>
      <c r="AB21" s="4">
        <v>85.44</v>
      </c>
    </row>
    <row r="22" spans="3:28">
      <c r="C22" s="1">
        <v>24</v>
      </c>
      <c r="D22" s="1"/>
      <c r="E22" s="4">
        <v>19.09</v>
      </c>
      <c r="F22" s="4">
        <v>22.73</v>
      </c>
      <c r="G22" s="4">
        <v>25</v>
      </c>
      <c r="H22" s="4">
        <v>27.27</v>
      </c>
      <c r="I22" s="4">
        <v>28.64</v>
      </c>
      <c r="J22" s="4">
        <v>30.45</v>
      </c>
      <c r="K22" s="4">
        <v>29.32</v>
      </c>
      <c r="L22" s="4">
        <v>34.33</v>
      </c>
      <c r="M22" s="4">
        <v>37.96</v>
      </c>
      <c r="N22" s="4">
        <v>41.6</v>
      </c>
      <c r="O22" s="4">
        <v>46.37</v>
      </c>
      <c r="P22" s="4">
        <v>48.86</v>
      </c>
      <c r="Q22" s="4">
        <v>38.18</v>
      </c>
      <c r="R22" s="4">
        <v>45.46</v>
      </c>
      <c r="S22" s="4">
        <v>50</v>
      </c>
      <c r="T22" s="4">
        <v>54.54</v>
      </c>
      <c r="U22" s="4">
        <v>57.28</v>
      </c>
      <c r="V22" s="4">
        <v>60.9</v>
      </c>
      <c r="W22" s="4">
        <v>51.82</v>
      </c>
      <c r="X22" s="4">
        <v>60.92</v>
      </c>
      <c r="Y22" s="4">
        <v>67.28</v>
      </c>
      <c r="Z22" s="4">
        <v>73.64</v>
      </c>
      <c r="AA22" s="4">
        <v>80.92</v>
      </c>
      <c r="AB22" s="4">
        <v>85.44</v>
      </c>
    </row>
    <row r="23" spans="3:28">
      <c r="C23" s="1">
        <v>25</v>
      </c>
      <c r="D23" s="1"/>
      <c r="E23" s="4">
        <v>19.09</v>
      </c>
      <c r="F23" s="4">
        <v>22.73</v>
      </c>
      <c r="G23" s="4">
        <v>25</v>
      </c>
      <c r="H23" s="4">
        <v>27.27</v>
      </c>
      <c r="I23" s="4">
        <v>28.64</v>
      </c>
      <c r="J23" s="4">
        <v>30.45</v>
      </c>
      <c r="K23" s="4">
        <v>29.32</v>
      </c>
      <c r="L23" s="4">
        <v>34.33</v>
      </c>
      <c r="M23" s="4">
        <v>37.96</v>
      </c>
      <c r="N23" s="4">
        <v>41.6</v>
      </c>
      <c r="O23" s="4">
        <v>46.37</v>
      </c>
      <c r="P23" s="4">
        <v>48.86</v>
      </c>
      <c r="Q23" s="4">
        <v>38.18</v>
      </c>
      <c r="R23" s="4">
        <v>45.46</v>
      </c>
      <c r="S23" s="4">
        <v>50</v>
      </c>
      <c r="T23" s="4">
        <v>54.54</v>
      </c>
      <c r="U23" s="4">
        <v>57.28</v>
      </c>
      <c r="V23" s="4">
        <v>60.9</v>
      </c>
      <c r="W23" s="4">
        <v>51.82</v>
      </c>
      <c r="X23" s="4">
        <v>60.92</v>
      </c>
      <c r="Y23" s="4">
        <v>67.28</v>
      </c>
      <c r="Z23" s="4">
        <v>73.64</v>
      </c>
      <c r="AA23" s="4">
        <v>80.92</v>
      </c>
      <c r="AB23" s="4">
        <v>85.44</v>
      </c>
    </row>
    <row r="24" spans="3:28">
      <c r="C24" s="1">
        <v>26</v>
      </c>
      <c r="D24" s="1"/>
      <c r="E24" s="4">
        <v>19.09</v>
      </c>
      <c r="F24" s="4">
        <v>22.73</v>
      </c>
      <c r="G24" s="4">
        <v>25</v>
      </c>
      <c r="H24" s="4">
        <v>27.27</v>
      </c>
      <c r="I24" s="4">
        <v>28.64</v>
      </c>
      <c r="J24" s="4">
        <v>30.45</v>
      </c>
      <c r="K24" s="4">
        <v>29.32</v>
      </c>
      <c r="L24" s="4">
        <v>34.33</v>
      </c>
      <c r="M24" s="4">
        <v>37.96</v>
      </c>
      <c r="N24" s="4">
        <v>41.6</v>
      </c>
      <c r="O24" s="4">
        <v>46.37</v>
      </c>
      <c r="P24" s="4">
        <v>48.86</v>
      </c>
      <c r="Q24" s="4">
        <v>38.18</v>
      </c>
      <c r="R24" s="4">
        <v>45.46</v>
      </c>
      <c r="S24" s="4">
        <v>50</v>
      </c>
      <c r="T24" s="4">
        <v>54.54</v>
      </c>
      <c r="U24" s="4">
        <v>57.28</v>
      </c>
      <c r="V24" s="4">
        <v>60.9</v>
      </c>
      <c r="W24" s="4">
        <v>51.82</v>
      </c>
      <c r="X24" s="4">
        <v>60.92</v>
      </c>
      <c r="Y24" s="4">
        <v>67.28</v>
      </c>
      <c r="Z24" s="4">
        <v>73.64</v>
      </c>
      <c r="AA24" s="4">
        <v>80.92</v>
      </c>
      <c r="AB24" s="4">
        <v>85.44</v>
      </c>
    </row>
    <row r="25" spans="3:28">
      <c r="C25" s="1">
        <v>27</v>
      </c>
      <c r="D25" s="1"/>
      <c r="E25" s="4">
        <v>19.09</v>
      </c>
      <c r="F25" s="4">
        <v>22.73</v>
      </c>
      <c r="G25" s="4">
        <v>25</v>
      </c>
      <c r="H25" s="4">
        <v>27.27</v>
      </c>
      <c r="I25" s="4">
        <v>28.64</v>
      </c>
      <c r="J25" s="4">
        <v>30.45</v>
      </c>
      <c r="K25" s="4">
        <v>29.32</v>
      </c>
      <c r="L25" s="4">
        <v>34.33</v>
      </c>
      <c r="M25" s="4">
        <v>37.96</v>
      </c>
      <c r="N25" s="4">
        <v>41.6</v>
      </c>
      <c r="O25" s="4">
        <v>46.37</v>
      </c>
      <c r="P25" s="4">
        <v>48.86</v>
      </c>
      <c r="Q25" s="4">
        <v>38.18</v>
      </c>
      <c r="R25" s="4">
        <v>45.46</v>
      </c>
      <c r="S25" s="4">
        <v>50</v>
      </c>
      <c r="T25" s="4">
        <v>54.54</v>
      </c>
      <c r="U25" s="4">
        <v>57.28</v>
      </c>
      <c r="V25" s="4">
        <v>60.9</v>
      </c>
      <c r="W25" s="4">
        <v>51.82</v>
      </c>
      <c r="X25" s="4">
        <v>60.92</v>
      </c>
      <c r="Y25" s="4">
        <v>67.28</v>
      </c>
      <c r="Z25" s="4">
        <v>73.64</v>
      </c>
      <c r="AA25" s="4">
        <v>80.92</v>
      </c>
      <c r="AB25" s="4">
        <v>85.44</v>
      </c>
    </row>
    <row r="26" spans="3:28">
      <c r="C26" s="1">
        <v>28</v>
      </c>
      <c r="D26" s="1"/>
      <c r="E26" s="4">
        <v>19.09</v>
      </c>
      <c r="F26" s="4">
        <v>22.73</v>
      </c>
      <c r="G26" s="4">
        <v>25</v>
      </c>
      <c r="H26" s="4">
        <v>27.27</v>
      </c>
      <c r="I26" s="4">
        <v>28.64</v>
      </c>
      <c r="J26" s="4">
        <v>30.45</v>
      </c>
      <c r="K26" s="4">
        <v>29.32</v>
      </c>
      <c r="L26" s="4">
        <v>34.33</v>
      </c>
      <c r="M26" s="4">
        <v>37.96</v>
      </c>
      <c r="N26" s="4">
        <v>41.6</v>
      </c>
      <c r="O26" s="4">
        <v>46.37</v>
      </c>
      <c r="P26" s="4">
        <v>48.86</v>
      </c>
      <c r="Q26" s="4">
        <v>38.18</v>
      </c>
      <c r="R26" s="4">
        <v>45.46</v>
      </c>
      <c r="S26" s="4">
        <v>50</v>
      </c>
      <c r="T26" s="4">
        <v>54.54</v>
      </c>
      <c r="U26" s="4">
        <v>57.28</v>
      </c>
      <c r="V26" s="4">
        <v>60.9</v>
      </c>
      <c r="W26" s="4">
        <v>51.82</v>
      </c>
      <c r="X26" s="4">
        <v>60.92</v>
      </c>
      <c r="Y26" s="4">
        <v>67.28</v>
      </c>
      <c r="Z26" s="4">
        <v>73.64</v>
      </c>
      <c r="AA26" s="4">
        <v>80.92</v>
      </c>
      <c r="AB26" s="4">
        <v>85.44</v>
      </c>
    </row>
    <row r="27" spans="3:28">
      <c r="C27" s="1">
        <v>29</v>
      </c>
      <c r="D27" s="1"/>
      <c r="E27" s="4">
        <v>19.09</v>
      </c>
      <c r="F27" s="4">
        <v>22.73</v>
      </c>
      <c r="G27" s="4">
        <v>25</v>
      </c>
      <c r="H27" s="4">
        <v>27.27</v>
      </c>
      <c r="I27" s="4">
        <v>28.64</v>
      </c>
      <c r="J27" s="4">
        <v>30.45</v>
      </c>
      <c r="K27" s="4">
        <v>29.32</v>
      </c>
      <c r="L27" s="4">
        <v>34.33</v>
      </c>
      <c r="M27" s="4">
        <v>37.96</v>
      </c>
      <c r="N27" s="4">
        <v>41.6</v>
      </c>
      <c r="O27" s="4">
        <v>46.37</v>
      </c>
      <c r="P27" s="4">
        <v>48.86</v>
      </c>
      <c r="Q27" s="4">
        <v>38.18</v>
      </c>
      <c r="R27" s="4">
        <v>45.46</v>
      </c>
      <c r="S27" s="4">
        <v>50</v>
      </c>
      <c r="T27" s="4">
        <v>54.54</v>
      </c>
      <c r="U27" s="4">
        <v>57.28</v>
      </c>
      <c r="V27" s="4">
        <v>60.9</v>
      </c>
      <c r="W27" s="4">
        <v>51.82</v>
      </c>
      <c r="X27" s="4">
        <v>60.92</v>
      </c>
      <c r="Y27" s="4">
        <v>67.28</v>
      </c>
      <c r="Z27" s="4">
        <v>73.64</v>
      </c>
      <c r="AA27" s="4">
        <v>80.92</v>
      </c>
      <c r="AB27" s="4">
        <v>85.44</v>
      </c>
    </row>
    <row r="28" spans="3:28">
      <c r="C28" s="1">
        <v>30</v>
      </c>
      <c r="D28" s="1"/>
      <c r="E28" s="4">
        <v>19.09</v>
      </c>
      <c r="F28" s="4">
        <v>22.73</v>
      </c>
      <c r="G28" s="4">
        <v>25</v>
      </c>
      <c r="H28" s="4">
        <v>27.27</v>
      </c>
      <c r="I28" s="4">
        <v>28.64</v>
      </c>
      <c r="J28" s="4">
        <v>30.45</v>
      </c>
      <c r="K28" s="4">
        <v>29.32</v>
      </c>
      <c r="L28" s="4">
        <v>34.33</v>
      </c>
      <c r="M28" s="4">
        <v>37.96</v>
      </c>
      <c r="N28" s="4">
        <v>41.6</v>
      </c>
      <c r="O28" s="4">
        <v>46.37</v>
      </c>
      <c r="P28" s="4">
        <v>48.86</v>
      </c>
      <c r="Q28" s="4">
        <v>38.18</v>
      </c>
      <c r="R28" s="4">
        <v>45.46</v>
      </c>
      <c r="S28" s="4">
        <v>50</v>
      </c>
      <c r="T28" s="4">
        <v>54.54</v>
      </c>
      <c r="U28" s="4">
        <v>57.28</v>
      </c>
      <c r="V28" s="4">
        <v>60.9</v>
      </c>
      <c r="W28" s="4">
        <v>51.82</v>
      </c>
      <c r="X28" s="4">
        <v>60.92</v>
      </c>
      <c r="Y28" s="4">
        <v>67.28</v>
      </c>
      <c r="Z28" s="4">
        <v>73.64</v>
      </c>
      <c r="AA28" s="4">
        <v>80.92</v>
      </c>
      <c r="AB28" s="4">
        <v>85.44</v>
      </c>
    </row>
    <row r="29" spans="3:28">
      <c r="C29" s="1">
        <v>31</v>
      </c>
      <c r="D29" s="1"/>
      <c r="E29" s="4">
        <v>19.09</v>
      </c>
      <c r="F29" s="4">
        <v>22.73</v>
      </c>
      <c r="G29" s="4">
        <v>25</v>
      </c>
      <c r="H29" s="4">
        <v>27.27</v>
      </c>
      <c r="I29" s="4">
        <v>28.64</v>
      </c>
      <c r="J29" s="4">
        <v>30.45</v>
      </c>
      <c r="K29" s="4">
        <v>29.32</v>
      </c>
      <c r="L29" s="4">
        <v>34.33</v>
      </c>
      <c r="M29" s="4">
        <v>37.96</v>
      </c>
      <c r="N29" s="4">
        <v>41.6</v>
      </c>
      <c r="O29" s="4">
        <v>46.37</v>
      </c>
      <c r="P29" s="4">
        <v>48.86</v>
      </c>
      <c r="Q29" s="4">
        <v>38.18</v>
      </c>
      <c r="R29" s="4">
        <v>45.46</v>
      </c>
      <c r="S29" s="4">
        <v>50</v>
      </c>
      <c r="T29" s="4">
        <v>54.54</v>
      </c>
      <c r="U29" s="4">
        <v>57.28</v>
      </c>
      <c r="V29" s="4">
        <v>60.9</v>
      </c>
      <c r="W29" s="4">
        <v>51.82</v>
      </c>
      <c r="X29" s="4">
        <v>60.92</v>
      </c>
      <c r="Y29" s="4">
        <v>67.28</v>
      </c>
      <c r="Z29" s="4">
        <v>73.64</v>
      </c>
      <c r="AA29" s="4">
        <v>80.92</v>
      </c>
      <c r="AB29" s="4">
        <v>85.44</v>
      </c>
    </row>
    <row r="30" spans="3:28">
      <c r="C30" s="1">
        <v>32</v>
      </c>
      <c r="D30" s="1"/>
      <c r="E30" s="4">
        <v>19.09</v>
      </c>
      <c r="F30" s="4">
        <v>22.73</v>
      </c>
      <c r="G30" s="4">
        <v>25</v>
      </c>
      <c r="H30" s="4">
        <v>27.27</v>
      </c>
      <c r="I30" s="4">
        <v>28.64</v>
      </c>
      <c r="J30" s="4">
        <v>30.45</v>
      </c>
      <c r="K30" s="4">
        <v>29.32</v>
      </c>
      <c r="L30" s="4">
        <v>34.33</v>
      </c>
      <c r="M30" s="4">
        <v>37.96</v>
      </c>
      <c r="N30" s="4">
        <v>41.6</v>
      </c>
      <c r="O30" s="4">
        <v>46.37</v>
      </c>
      <c r="P30" s="4">
        <v>48.86</v>
      </c>
      <c r="Q30" s="4">
        <v>38.18</v>
      </c>
      <c r="R30" s="4">
        <v>45.46</v>
      </c>
      <c r="S30" s="4">
        <v>50</v>
      </c>
      <c r="T30" s="4">
        <v>54.54</v>
      </c>
      <c r="U30" s="4">
        <v>57.28</v>
      </c>
      <c r="V30" s="4">
        <v>60.9</v>
      </c>
      <c r="W30" s="4">
        <v>51.82</v>
      </c>
      <c r="X30" s="4">
        <v>60.92</v>
      </c>
      <c r="Y30" s="4">
        <v>67.28</v>
      </c>
      <c r="Z30" s="4">
        <v>73.64</v>
      </c>
      <c r="AA30" s="4">
        <v>80.92</v>
      </c>
      <c r="AB30" s="4">
        <v>85.44</v>
      </c>
    </row>
    <row r="31" spans="3:28">
      <c r="C31" s="1">
        <v>33</v>
      </c>
      <c r="D31" s="1"/>
      <c r="E31" s="4">
        <v>19.09</v>
      </c>
      <c r="F31" s="4">
        <v>22.73</v>
      </c>
      <c r="G31" s="4">
        <v>25</v>
      </c>
      <c r="H31" s="4">
        <v>27.27</v>
      </c>
      <c r="I31" s="4">
        <v>28.64</v>
      </c>
      <c r="J31" s="4">
        <v>30.45</v>
      </c>
      <c r="K31" s="4">
        <v>29.32</v>
      </c>
      <c r="L31" s="4">
        <v>34.33</v>
      </c>
      <c r="M31" s="4">
        <v>37.96</v>
      </c>
      <c r="N31" s="4">
        <v>41.6</v>
      </c>
      <c r="O31" s="4">
        <v>46.37</v>
      </c>
      <c r="P31" s="4">
        <v>48.86</v>
      </c>
      <c r="Q31" s="4">
        <v>38.18</v>
      </c>
      <c r="R31" s="4">
        <v>45.46</v>
      </c>
      <c r="S31" s="4">
        <v>50</v>
      </c>
      <c r="T31" s="4">
        <v>54.54</v>
      </c>
      <c r="U31" s="4">
        <v>57.28</v>
      </c>
      <c r="V31" s="4">
        <v>60.9</v>
      </c>
      <c r="W31" s="4">
        <v>51.82</v>
      </c>
      <c r="X31" s="4">
        <v>60.92</v>
      </c>
      <c r="Y31" s="4">
        <v>67.28</v>
      </c>
      <c r="Z31" s="4">
        <v>73.64</v>
      </c>
      <c r="AA31" s="4">
        <v>80.92</v>
      </c>
      <c r="AB31" s="4">
        <v>85.44</v>
      </c>
    </row>
    <row r="32" spans="3:28">
      <c r="C32" s="1">
        <v>34</v>
      </c>
      <c r="D32" s="1"/>
      <c r="E32" s="4">
        <v>19.09</v>
      </c>
      <c r="F32" s="4">
        <v>22.73</v>
      </c>
      <c r="G32" s="4">
        <v>25</v>
      </c>
      <c r="H32" s="4">
        <v>27.27</v>
      </c>
      <c r="I32" s="4">
        <v>28.64</v>
      </c>
      <c r="J32" s="4">
        <v>30.45</v>
      </c>
      <c r="K32" s="4">
        <v>29.32</v>
      </c>
      <c r="L32" s="4">
        <v>34.33</v>
      </c>
      <c r="M32" s="4">
        <v>37.96</v>
      </c>
      <c r="N32" s="4">
        <v>41.6</v>
      </c>
      <c r="O32" s="4">
        <v>46.37</v>
      </c>
      <c r="P32" s="4">
        <v>48.86</v>
      </c>
      <c r="Q32" s="4">
        <v>38.18</v>
      </c>
      <c r="R32" s="4">
        <v>45.46</v>
      </c>
      <c r="S32" s="4">
        <v>50</v>
      </c>
      <c r="T32" s="4">
        <v>54.54</v>
      </c>
      <c r="U32" s="4">
        <v>57.28</v>
      </c>
      <c r="V32" s="4">
        <v>60.9</v>
      </c>
      <c r="W32" s="4">
        <v>51.82</v>
      </c>
      <c r="X32" s="4">
        <v>60.92</v>
      </c>
      <c r="Y32" s="4">
        <v>67.28</v>
      </c>
      <c r="Z32" s="4">
        <v>73.64</v>
      </c>
      <c r="AA32" s="4">
        <v>80.92</v>
      </c>
      <c r="AB32" s="4">
        <v>85.44</v>
      </c>
    </row>
    <row r="33" spans="3:28">
      <c r="C33" s="1">
        <v>35</v>
      </c>
      <c r="D33" s="1"/>
      <c r="E33" s="4">
        <v>19.09</v>
      </c>
      <c r="F33" s="4">
        <v>22.73</v>
      </c>
      <c r="G33" s="4">
        <v>25</v>
      </c>
      <c r="H33" s="4">
        <v>27.27</v>
      </c>
      <c r="I33" s="4">
        <v>28.64</v>
      </c>
      <c r="J33" s="4">
        <v>30.45</v>
      </c>
      <c r="K33" s="4">
        <v>29.32</v>
      </c>
      <c r="L33" s="4">
        <v>34.33</v>
      </c>
      <c r="M33" s="4">
        <v>37.96</v>
      </c>
      <c r="N33" s="4">
        <v>41.6</v>
      </c>
      <c r="O33" s="4">
        <v>46.37</v>
      </c>
      <c r="P33" s="4">
        <v>48.86</v>
      </c>
      <c r="Q33" s="4">
        <v>38.18</v>
      </c>
      <c r="R33" s="4">
        <v>45.46</v>
      </c>
      <c r="S33" s="4">
        <v>50</v>
      </c>
      <c r="T33" s="4">
        <v>54.54</v>
      </c>
      <c r="U33" s="4">
        <v>57.28</v>
      </c>
      <c r="V33" s="4">
        <v>60.9</v>
      </c>
      <c r="W33" s="4">
        <v>51.82</v>
      </c>
      <c r="X33" s="4">
        <v>60.92</v>
      </c>
      <c r="Y33" s="4">
        <v>67.28</v>
      </c>
      <c r="Z33" s="4">
        <v>73.64</v>
      </c>
      <c r="AA33" s="4">
        <v>80.92</v>
      </c>
      <c r="AB33" s="4">
        <v>85.44</v>
      </c>
    </row>
    <row r="34" spans="3:28">
      <c r="C34" s="1">
        <v>36</v>
      </c>
      <c r="D34" s="1"/>
      <c r="E34" s="4">
        <v>19.09</v>
      </c>
      <c r="F34" s="4">
        <v>22.73</v>
      </c>
      <c r="G34" s="4">
        <v>25</v>
      </c>
      <c r="H34" s="4">
        <v>27.27</v>
      </c>
      <c r="I34" s="4">
        <v>28.64</v>
      </c>
      <c r="J34" s="4">
        <v>30.45</v>
      </c>
      <c r="K34" s="4">
        <v>29.32</v>
      </c>
      <c r="L34" s="4">
        <v>34.33</v>
      </c>
      <c r="M34" s="4">
        <v>37.96</v>
      </c>
      <c r="N34" s="4">
        <v>41.6</v>
      </c>
      <c r="O34" s="4">
        <v>46.37</v>
      </c>
      <c r="P34" s="4">
        <v>48.86</v>
      </c>
      <c r="Q34" s="4">
        <v>38.18</v>
      </c>
      <c r="R34" s="4">
        <v>45.46</v>
      </c>
      <c r="S34" s="4">
        <v>50</v>
      </c>
      <c r="T34" s="4">
        <v>54.54</v>
      </c>
      <c r="U34" s="4">
        <v>57.28</v>
      </c>
      <c r="V34" s="4">
        <v>60.9</v>
      </c>
      <c r="W34" s="4">
        <v>51.82</v>
      </c>
      <c r="X34" s="4">
        <v>60.92</v>
      </c>
      <c r="Y34" s="4">
        <v>67.28</v>
      </c>
      <c r="Z34" s="4">
        <v>73.64</v>
      </c>
      <c r="AA34" s="4">
        <v>80.92</v>
      </c>
      <c r="AB34" s="4">
        <v>85.44</v>
      </c>
    </row>
    <row r="35" spans="3:28">
      <c r="C35" s="1">
        <v>37</v>
      </c>
      <c r="D35" s="1"/>
      <c r="E35" s="4">
        <v>19.09</v>
      </c>
      <c r="F35" s="4">
        <v>22.73</v>
      </c>
      <c r="G35" s="4">
        <v>25</v>
      </c>
      <c r="H35" s="4">
        <v>27.27</v>
      </c>
      <c r="I35" s="4">
        <v>28.64</v>
      </c>
      <c r="J35" s="4">
        <v>30.45</v>
      </c>
      <c r="K35" s="4">
        <v>29.32</v>
      </c>
      <c r="L35" s="4">
        <v>34.33</v>
      </c>
      <c r="M35" s="4">
        <v>37.96</v>
      </c>
      <c r="N35" s="4">
        <v>41.6</v>
      </c>
      <c r="O35" s="4">
        <v>46.37</v>
      </c>
      <c r="P35" s="4">
        <v>48.86</v>
      </c>
      <c r="Q35" s="4">
        <v>38.18</v>
      </c>
      <c r="R35" s="4">
        <v>45.46</v>
      </c>
      <c r="S35" s="4">
        <v>50</v>
      </c>
      <c r="T35" s="4">
        <v>54.54</v>
      </c>
      <c r="U35" s="4">
        <v>57.28</v>
      </c>
      <c r="V35" s="4">
        <v>60.9</v>
      </c>
      <c r="W35" s="4">
        <v>51.82</v>
      </c>
      <c r="X35" s="4">
        <v>60.92</v>
      </c>
      <c r="Y35" s="4">
        <v>67.28</v>
      </c>
      <c r="Z35" s="4">
        <v>73.64</v>
      </c>
      <c r="AA35" s="4">
        <v>80.92</v>
      </c>
      <c r="AB35" s="4">
        <v>85.44</v>
      </c>
    </row>
    <row r="36" spans="3:28">
      <c r="C36" s="1">
        <v>38</v>
      </c>
      <c r="D36" s="1"/>
      <c r="E36" s="4">
        <v>19.09</v>
      </c>
      <c r="F36" s="4">
        <v>22.73</v>
      </c>
      <c r="G36" s="4">
        <v>25</v>
      </c>
      <c r="H36" s="4">
        <v>27.27</v>
      </c>
      <c r="I36" s="4">
        <v>28.64</v>
      </c>
      <c r="J36" s="4">
        <v>30.45</v>
      </c>
      <c r="K36" s="4">
        <v>29.32</v>
      </c>
      <c r="L36" s="4">
        <v>34.33</v>
      </c>
      <c r="M36" s="4">
        <v>37.96</v>
      </c>
      <c r="N36" s="4">
        <v>41.6</v>
      </c>
      <c r="O36" s="4">
        <v>46.37</v>
      </c>
      <c r="P36" s="4">
        <v>48.86</v>
      </c>
      <c r="Q36" s="4">
        <v>38.18</v>
      </c>
      <c r="R36" s="4">
        <v>45.46</v>
      </c>
      <c r="S36" s="4">
        <v>50</v>
      </c>
      <c r="T36" s="4">
        <v>54.54</v>
      </c>
      <c r="U36" s="4">
        <v>57.28</v>
      </c>
      <c r="V36" s="4">
        <v>60.9</v>
      </c>
      <c r="W36" s="4">
        <v>51.82</v>
      </c>
      <c r="X36" s="4">
        <v>60.92</v>
      </c>
      <c r="Y36" s="4">
        <v>67.28</v>
      </c>
      <c r="Z36" s="4">
        <v>73.64</v>
      </c>
      <c r="AA36" s="4">
        <v>80.92</v>
      </c>
      <c r="AB36" s="4">
        <v>85.44</v>
      </c>
    </row>
    <row r="37" spans="3:28">
      <c r="C37" s="1">
        <v>39</v>
      </c>
      <c r="D37" s="1"/>
      <c r="E37" s="4">
        <v>19.09</v>
      </c>
      <c r="F37" s="4">
        <v>22.73</v>
      </c>
      <c r="G37" s="4">
        <v>25</v>
      </c>
      <c r="H37" s="4">
        <v>27.27</v>
      </c>
      <c r="I37" s="4">
        <v>28.64</v>
      </c>
      <c r="J37" s="4">
        <v>30.45</v>
      </c>
      <c r="K37" s="4">
        <v>29.32</v>
      </c>
      <c r="L37" s="4">
        <v>34.33</v>
      </c>
      <c r="M37" s="4">
        <v>37.96</v>
      </c>
      <c r="N37" s="4">
        <v>41.6</v>
      </c>
      <c r="O37" s="4">
        <v>46.37</v>
      </c>
      <c r="P37" s="4">
        <v>48.86</v>
      </c>
      <c r="Q37" s="4">
        <v>38.18</v>
      </c>
      <c r="R37" s="4">
        <v>45.46</v>
      </c>
      <c r="S37" s="4">
        <v>50</v>
      </c>
      <c r="T37" s="4">
        <v>54.54</v>
      </c>
      <c r="U37" s="4">
        <v>57.28</v>
      </c>
      <c r="V37" s="4">
        <v>60.9</v>
      </c>
      <c r="W37" s="4">
        <v>51.82</v>
      </c>
      <c r="X37" s="4">
        <v>60.92</v>
      </c>
      <c r="Y37" s="4">
        <v>67.28</v>
      </c>
      <c r="Z37" s="4">
        <v>73.64</v>
      </c>
      <c r="AA37" s="4">
        <v>80.92</v>
      </c>
      <c r="AB37" s="4">
        <v>85.44</v>
      </c>
    </row>
    <row r="38" spans="3:28">
      <c r="C38" s="1">
        <v>40</v>
      </c>
      <c r="D38" s="1"/>
      <c r="E38" s="4">
        <v>19.09</v>
      </c>
      <c r="F38" s="4">
        <v>22.73</v>
      </c>
      <c r="G38" s="4">
        <v>25</v>
      </c>
      <c r="H38" s="4">
        <v>27.27</v>
      </c>
      <c r="I38" s="4">
        <v>28.64</v>
      </c>
      <c r="J38" s="4">
        <v>30.45</v>
      </c>
      <c r="K38" s="4">
        <v>29.32</v>
      </c>
      <c r="L38" s="4">
        <v>34.33</v>
      </c>
      <c r="M38" s="4">
        <v>37.96</v>
      </c>
      <c r="N38" s="4">
        <v>41.6</v>
      </c>
      <c r="O38" s="4">
        <v>46.37</v>
      </c>
      <c r="P38" s="4">
        <v>48.86</v>
      </c>
      <c r="Q38" s="4">
        <v>38.18</v>
      </c>
      <c r="R38" s="4">
        <v>45.46</v>
      </c>
      <c r="S38" s="4">
        <v>50</v>
      </c>
      <c r="T38" s="4">
        <v>54.54</v>
      </c>
      <c r="U38" s="4">
        <v>57.28</v>
      </c>
      <c r="V38" s="4">
        <v>60.9</v>
      </c>
      <c r="W38" s="4">
        <v>51.82</v>
      </c>
      <c r="X38" s="4">
        <v>60.92</v>
      </c>
      <c r="Y38" s="4">
        <v>67.28</v>
      </c>
      <c r="Z38" s="4">
        <v>73.64</v>
      </c>
      <c r="AA38" s="4">
        <v>80.92</v>
      </c>
      <c r="AB38" s="4">
        <v>85.44</v>
      </c>
    </row>
    <row r="39" spans="3:28">
      <c r="C39" s="1">
        <v>41</v>
      </c>
      <c r="D39" s="1"/>
      <c r="E39" s="4">
        <v>19.09</v>
      </c>
      <c r="F39" s="4">
        <v>22.73</v>
      </c>
      <c r="G39" s="4">
        <v>25</v>
      </c>
      <c r="H39" s="4">
        <v>27.27</v>
      </c>
      <c r="I39" s="4">
        <v>28.64</v>
      </c>
      <c r="J39" s="4">
        <v>30.45</v>
      </c>
      <c r="K39" s="4">
        <v>29.32</v>
      </c>
      <c r="L39" s="4">
        <v>34.33</v>
      </c>
      <c r="M39" s="4">
        <v>37.96</v>
      </c>
      <c r="N39" s="4">
        <v>41.6</v>
      </c>
      <c r="O39" s="4">
        <v>46.37</v>
      </c>
      <c r="P39" s="4">
        <v>48.86</v>
      </c>
      <c r="Q39" s="4">
        <v>38.18</v>
      </c>
      <c r="R39" s="4">
        <v>45.46</v>
      </c>
      <c r="S39" s="4">
        <v>50</v>
      </c>
      <c r="T39" s="4">
        <v>54.54</v>
      </c>
      <c r="U39" s="4">
        <v>57.28</v>
      </c>
      <c r="V39" s="4">
        <v>60.9</v>
      </c>
      <c r="W39" s="4">
        <v>51.82</v>
      </c>
      <c r="X39" s="4">
        <v>60.92</v>
      </c>
      <c r="Y39" s="4">
        <v>67.28</v>
      </c>
      <c r="Z39" s="4">
        <v>73.64</v>
      </c>
      <c r="AA39" s="4">
        <v>80.92</v>
      </c>
      <c r="AB39" s="4">
        <v>85.44</v>
      </c>
    </row>
    <row r="40" spans="3:28">
      <c r="C40" s="1">
        <v>42</v>
      </c>
      <c r="D40" s="1"/>
      <c r="E40" s="4">
        <v>19.09</v>
      </c>
      <c r="F40" s="4">
        <v>22.73</v>
      </c>
      <c r="G40" s="4">
        <v>25</v>
      </c>
      <c r="H40" s="4">
        <v>27.27</v>
      </c>
      <c r="I40" s="4">
        <v>28.64</v>
      </c>
      <c r="J40" s="4">
        <v>30.45</v>
      </c>
      <c r="K40" s="4">
        <v>29.32</v>
      </c>
      <c r="L40" s="4">
        <v>34.33</v>
      </c>
      <c r="M40" s="4">
        <v>37.96</v>
      </c>
      <c r="N40" s="4">
        <v>41.6</v>
      </c>
      <c r="O40" s="4">
        <v>46.37</v>
      </c>
      <c r="P40" s="4">
        <v>48.86</v>
      </c>
      <c r="Q40" s="4">
        <v>38.18</v>
      </c>
      <c r="R40" s="4">
        <v>45.46</v>
      </c>
      <c r="S40" s="4">
        <v>50</v>
      </c>
      <c r="T40" s="4">
        <v>54.54</v>
      </c>
      <c r="U40" s="4">
        <v>57.28</v>
      </c>
      <c r="V40" s="4">
        <v>60.9</v>
      </c>
      <c r="W40" s="4">
        <v>51.82</v>
      </c>
      <c r="X40" s="4">
        <v>60.92</v>
      </c>
      <c r="Y40" s="4">
        <v>67.28</v>
      </c>
      <c r="Z40" s="4">
        <v>73.64</v>
      </c>
      <c r="AA40" s="4">
        <v>80.92</v>
      </c>
      <c r="AB40" s="4">
        <v>85.44</v>
      </c>
    </row>
    <row r="41" spans="3:28">
      <c r="C41" s="1">
        <v>43</v>
      </c>
      <c r="D41" s="1"/>
      <c r="E41" s="4">
        <v>19.09</v>
      </c>
      <c r="F41" s="4">
        <v>22.73</v>
      </c>
      <c r="G41" s="4">
        <v>25</v>
      </c>
      <c r="H41" s="4">
        <v>27.27</v>
      </c>
      <c r="I41" s="4">
        <v>29.55</v>
      </c>
      <c r="J41" s="4">
        <v>31.82</v>
      </c>
      <c r="K41" s="4">
        <v>29.32</v>
      </c>
      <c r="L41" s="4">
        <v>34.33</v>
      </c>
      <c r="M41" s="4">
        <v>37.96</v>
      </c>
      <c r="N41" s="4">
        <v>41.6</v>
      </c>
      <c r="O41" s="4">
        <v>47.28</v>
      </c>
      <c r="P41" s="4">
        <v>50.23</v>
      </c>
      <c r="Q41" s="4">
        <v>38.18</v>
      </c>
      <c r="R41" s="4">
        <v>45.46</v>
      </c>
      <c r="S41" s="4">
        <v>50</v>
      </c>
      <c r="T41" s="4">
        <v>54.54</v>
      </c>
      <c r="U41" s="4">
        <v>59.1</v>
      </c>
      <c r="V41" s="4">
        <v>63.64</v>
      </c>
      <c r="W41" s="4">
        <v>51.82</v>
      </c>
      <c r="X41" s="4">
        <v>60.92</v>
      </c>
      <c r="Y41" s="4">
        <v>67.28</v>
      </c>
      <c r="Z41" s="4">
        <v>73.64</v>
      </c>
      <c r="AA41" s="4">
        <v>82.74</v>
      </c>
      <c r="AB41" s="4">
        <v>88.18</v>
      </c>
    </row>
    <row r="42" spans="3:28">
      <c r="C42" s="1">
        <v>44</v>
      </c>
      <c r="D42" s="1"/>
      <c r="E42" s="4">
        <v>19.09</v>
      </c>
      <c r="F42" s="4">
        <v>22.73</v>
      </c>
      <c r="G42" s="4">
        <v>25</v>
      </c>
      <c r="H42" s="4">
        <v>28.18</v>
      </c>
      <c r="I42" s="4">
        <v>30.45</v>
      </c>
      <c r="J42" s="4">
        <v>32.729999999999997</v>
      </c>
      <c r="K42" s="4">
        <v>29.32</v>
      </c>
      <c r="L42" s="4">
        <v>34.33</v>
      </c>
      <c r="M42" s="4">
        <v>37.96</v>
      </c>
      <c r="N42" s="4">
        <v>42.51</v>
      </c>
      <c r="O42" s="4">
        <v>48.18</v>
      </c>
      <c r="P42" s="4">
        <v>51.14</v>
      </c>
      <c r="Q42" s="4">
        <v>38.18</v>
      </c>
      <c r="R42" s="4">
        <v>45.46</v>
      </c>
      <c r="S42" s="4">
        <v>50</v>
      </c>
      <c r="T42" s="4">
        <v>56.36</v>
      </c>
      <c r="U42" s="4">
        <v>60.9</v>
      </c>
      <c r="V42" s="4">
        <v>65.459999999999994</v>
      </c>
      <c r="W42" s="4">
        <v>51.82</v>
      </c>
      <c r="X42" s="4">
        <v>60.92</v>
      </c>
      <c r="Y42" s="4">
        <v>67.28</v>
      </c>
      <c r="Z42" s="4">
        <v>75.459999999999994</v>
      </c>
      <c r="AA42" s="4">
        <v>84.54</v>
      </c>
      <c r="AB42" s="4">
        <v>90</v>
      </c>
    </row>
    <row r="43" spans="3:28">
      <c r="C43" s="1">
        <v>45</v>
      </c>
      <c r="D43" s="1"/>
      <c r="E43" s="4">
        <v>19.09</v>
      </c>
      <c r="F43" s="4">
        <v>22.73</v>
      </c>
      <c r="G43" s="4">
        <v>25</v>
      </c>
      <c r="H43" s="4">
        <v>29.09</v>
      </c>
      <c r="I43" s="4">
        <v>31.82</v>
      </c>
      <c r="J43" s="4">
        <v>33.64</v>
      </c>
      <c r="K43" s="4">
        <v>29.32</v>
      </c>
      <c r="L43" s="4">
        <v>34.33</v>
      </c>
      <c r="M43" s="4">
        <v>37.96</v>
      </c>
      <c r="N43" s="4">
        <v>43.42</v>
      </c>
      <c r="O43" s="4">
        <v>49.55</v>
      </c>
      <c r="P43" s="4">
        <v>52.05</v>
      </c>
      <c r="Q43" s="4">
        <v>38.18</v>
      </c>
      <c r="R43" s="4">
        <v>45.46</v>
      </c>
      <c r="S43" s="4">
        <v>50</v>
      </c>
      <c r="T43" s="4">
        <v>58.18</v>
      </c>
      <c r="U43" s="4">
        <v>63.64</v>
      </c>
      <c r="V43" s="4">
        <v>67.28</v>
      </c>
      <c r="W43" s="4">
        <v>51.82</v>
      </c>
      <c r="X43" s="4">
        <v>60.92</v>
      </c>
      <c r="Y43" s="4">
        <v>67.28</v>
      </c>
      <c r="Z43" s="4">
        <v>77.28</v>
      </c>
      <c r="AA43" s="4">
        <v>87.28</v>
      </c>
      <c r="AB43" s="4">
        <v>91.82</v>
      </c>
    </row>
    <row r="44" spans="3:28">
      <c r="C44" s="1">
        <v>46</v>
      </c>
      <c r="D44" s="1"/>
      <c r="E44" s="4">
        <v>19.55</v>
      </c>
      <c r="F44" s="4">
        <v>22.73</v>
      </c>
      <c r="G44" s="4">
        <v>25</v>
      </c>
      <c r="H44" s="4">
        <v>30</v>
      </c>
      <c r="I44" s="4">
        <v>32.729999999999997</v>
      </c>
      <c r="J44" s="4">
        <v>34.549999999999997</v>
      </c>
      <c r="K44" s="4">
        <v>29.78</v>
      </c>
      <c r="L44" s="4">
        <v>34.33</v>
      </c>
      <c r="M44" s="4">
        <v>37.96</v>
      </c>
      <c r="N44" s="4">
        <v>44.33</v>
      </c>
      <c r="O44" s="4">
        <v>50.46</v>
      </c>
      <c r="P44" s="4">
        <v>52.96</v>
      </c>
      <c r="Q44" s="4">
        <v>39.1</v>
      </c>
      <c r="R44" s="4">
        <v>45.46</v>
      </c>
      <c r="S44" s="4">
        <v>50</v>
      </c>
      <c r="T44" s="4">
        <v>60</v>
      </c>
      <c r="U44" s="4">
        <v>65.459999999999994</v>
      </c>
      <c r="V44" s="4">
        <v>69.099999999999994</v>
      </c>
      <c r="W44" s="4">
        <v>52.74</v>
      </c>
      <c r="X44" s="4">
        <v>60.92</v>
      </c>
      <c r="Y44" s="4">
        <v>67.28</v>
      </c>
      <c r="Z44" s="4">
        <v>79.099999999999994</v>
      </c>
      <c r="AA44" s="4">
        <v>89.1</v>
      </c>
      <c r="AB44" s="4">
        <v>93.64</v>
      </c>
    </row>
    <row r="45" spans="3:28">
      <c r="C45" s="1">
        <v>47</v>
      </c>
      <c r="D45" s="1"/>
      <c r="E45" s="4">
        <v>20</v>
      </c>
      <c r="F45" s="4">
        <v>23.18</v>
      </c>
      <c r="G45" s="4">
        <v>25.91</v>
      </c>
      <c r="H45" s="4">
        <v>30.91</v>
      </c>
      <c r="I45" s="4">
        <v>33.64</v>
      </c>
      <c r="J45" s="4">
        <v>35.450000000000003</v>
      </c>
      <c r="K45" s="4">
        <v>30.23</v>
      </c>
      <c r="L45" s="4">
        <v>34.78</v>
      </c>
      <c r="M45" s="4">
        <v>38.869999999999997</v>
      </c>
      <c r="N45" s="4">
        <v>45.24</v>
      </c>
      <c r="O45" s="4">
        <v>51.37</v>
      </c>
      <c r="P45" s="4">
        <v>53.86</v>
      </c>
      <c r="Q45" s="4">
        <v>40</v>
      </c>
      <c r="R45" s="4">
        <v>46.36</v>
      </c>
      <c r="S45" s="4">
        <v>51.82</v>
      </c>
      <c r="T45" s="4">
        <v>61.82</v>
      </c>
      <c r="U45" s="4">
        <v>67.28</v>
      </c>
      <c r="V45" s="4">
        <v>70.900000000000006</v>
      </c>
      <c r="W45" s="4">
        <v>53.64</v>
      </c>
      <c r="X45" s="4">
        <v>61.82</v>
      </c>
      <c r="Y45" s="4">
        <v>69.099999999999994</v>
      </c>
      <c r="Z45" s="4">
        <v>80.92</v>
      </c>
      <c r="AA45" s="4">
        <v>90.92</v>
      </c>
      <c r="AB45" s="4">
        <v>95.44</v>
      </c>
    </row>
    <row r="46" spans="3:28">
      <c r="C46" s="1">
        <v>48</v>
      </c>
      <c r="D46" s="1"/>
      <c r="E46" s="4">
        <v>20.45</v>
      </c>
      <c r="F46" s="4">
        <v>23.64</v>
      </c>
      <c r="G46" s="4">
        <v>26.82</v>
      </c>
      <c r="H46" s="4">
        <v>31.82</v>
      </c>
      <c r="I46" s="4">
        <v>34.549999999999997</v>
      </c>
      <c r="J46" s="4">
        <v>36.36</v>
      </c>
      <c r="K46" s="4">
        <v>30.68</v>
      </c>
      <c r="L46" s="4">
        <v>35.24</v>
      </c>
      <c r="M46" s="4">
        <v>39.78</v>
      </c>
      <c r="N46" s="4">
        <v>46.15</v>
      </c>
      <c r="O46" s="4">
        <v>52.28</v>
      </c>
      <c r="P46" s="4">
        <v>54.77</v>
      </c>
      <c r="Q46" s="4">
        <v>40.9</v>
      </c>
      <c r="R46" s="4">
        <v>47.28</v>
      </c>
      <c r="S46" s="4">
        <v>53.64</v>
      </c>
      <c r="T46" s="4">
        <v>63.64</v>
      </c>
      <c r="U46" s="4">
        <v>69.099999999999994</v>
      </c>
      <c r="V46" s="4">
        <v>72.72</v>
      </c>
      <c r="W46" s="4">
        <v>54.54</v>
      </c>
      <c r="X46" s="4">
        <v>62.74</v>
      </c>
      <c r="Y46" s="4">
        <v>70.92</v>
      </c>
      <c r="Z46" s="4">
        <v>82.74</v>
      </c>
      <c r="AA46" s="4">
        <v>92.74</v>
      </c>
      <c r="AB46" s="4">
        <v>97.26</v>
      </c>
    </row>
    <row r="47" spans="3:28">
      <c r="C47" s="1">
        <v>49</v>
      </c>
      <c r="D47" s="1"/>
      <c r="E47" s="4">
        <v>20.91</v>
      </c>
      <c r="F47" s="4">
        <v>24.09</v>
      </c>
      <c r="G47" s="4">
        <v>27.73</v>
      </c>
      <c r="H47" s="4">
        <v>32.729999999999997</v>
      </c>
      <c r="I47" s="4">
        <v>35.450000000000003</v>
      </c>
      <c r="J47" s="4">
        <v>37.270000000000003</v>
      </c>
      <c r="K47" s="4">
        <v>31.14</v>
      </c>
      <c r="L47" s="4">
        <v>35.69</v>
      </c>
      <c r="M47" s="4">
        <v>40.69</v>
      </c>
      <c r="N47" s="4">
        <v>47.06</v>
      </c>
      <c r="O47" s="4">
        <v>53.18</v>
      </c>
      <c r="P47" s="4">
        <v>55.68</v>
      </c>
      <c r="Q47" s="4">
        <v>41.82</v>
      </c>
      <c r="R47" s="4">
        <v>48.18</v>
      </c>
      <c r="S47" s="4">
        <v>55.46</v>
      </c>
      <c r="T47" s="4">
        <v>65.459999999999994</v>
      </c>
      <c r="U47" s="4">
        <v>70.900000000000006</v>
      </c>
      <c r="V47" s="4">
        <v>74.540000000000006</v>
      </c>
      <c r="W47" s="4">
        <v>55.46</v>
      </c>
      <c r="X47" s="4">
        <v>63.64</v>
      </c>
      <c r="Y47" s="4">
        <v>72.739999999999995</v>
      </c>
      <c r="Z47" s="4">
        <v>84.56</v>
      </c>
      <c r="AA47" s="4">
        <v>94.54</v>
      </c>
      <c r="AB47" s="4">
        <v>99.08</v>
      </c>
    </row>
    <row r="48" spans="3:28">
      <c r="C48" s="1">
        <v>50</v>
      </c>
      <c r="D48" s="1"/>
      <c r="E48" s="4">
        <v>21.82</v>
      </c>
      <c r="F48" s="4">
        <v>24.55</v>
      </c>
      <c r="G48" s="4">
        <v>28.64</v>
      </c>
      <c r="H48" s="4">
        <v>33.64</v>
      </c>
      <c r="I48" s="4">
        <v>36.36</v>
      </c>
      <c r="J48" s="4">
        <v>38.18</v>
      </c>
      <c r="K48" s="4">
        <v>32.049999999999997</v>
      </c>
      <c r="L48" s="4">
        <v>36.15</v>
      </c>
      <c r="M48" s="4">
        <v>41.6</v>
      </c>
      <c r="N48" s="4">
        <v>47.97</v>
      </c>
      <c r="O48" s="4">
        <v>54.09</v>
      </c>
      <c r="P48" s="4">
        <v>56.59</v>
      </c>
      <c r="Q48" s="4">
        <v>43.64</v>
      </c>
      <c r="R48" s="4">
        <v>49.1</v>
      </c>
      <c r="S48" s="4">
        <v>57.28</v>
      </c>
      <c r="T48" s="4">
        <v>67.28</v>
      </c>
      <c r="U48" s="4">
        <v>72.72</v>
      </c>
      <c r="V48" s="4">
        <v>76.36</v>
      </c>
      <c r="W48" s="4">
        <v>57.28</v>
      </c>
      <c r="X48" s="4">
        <v>64.56</v>
      </c>
      <c r="Y48" s="4">
        <v>74.56</v>
      </c>
      <c r="Z48" s="4">
        <v>86.38</v>
      </c>
      <c r="AA48" s="4">
        <v>96.36</v>
      </c>
      <c r="AB48" s="4">
        <v>100.9</v>
      </c>
    </row>
    <row r="49" spans="3:28">
      <c r="C49" s="1">
        <v>51</v>
      </c>
      <c r="D49" s="1"/>
      <c r="E49" s="4">
        <v>22.73</v>
      </c>
      <c r="F49" s="4">
        <v>25.45</v>
      </c>
      <c r="G49" s="4">
        <v>29.55</v>
      </c>
      <c r="H49" s="4">
        <v>34.549999999999997</v>
      </c>
      <c r="I49" s="4">
        <v>37.270000000000003</v>
      </c>
      <c r="J49" s="4">
        <v>39.090000000000003</v>
      </c>
      <c r="K49" s="4">
        <v>32.96</v>
      </c>
      <c r="L49" s="4">
        <v>37.049999999999997</v>
      </c>
      <c r="M49" s="4">
        <v>42.51</v>
      </c>
      <c r="N49" s="4">
        <v>48.88</v>
      </c>
      <c r="O49" s="4">
        <v>55</v>
      </c>
      <c r="P49" s="4">
        <v>57.5</v>
      </c>
      <c r="Q49" s="4">
        <v>45.46</v>
      </c>
      <c r="R49" s="4">
        <v>50.9</v>
      </c>
      <c r="S49" s="4">
        <v>59.1</v>
      </c>
      <c r="T49" s="4">
        <v>69.099999999999994</v>
      </c>
      <c r="U49" s="4">
        <v>74.540000000000006</v>
      </c>
      <c r="V49" s="4">
        <v>78.180000000000007</v>
      </c>
      <c r="W49" s="4">
        <v>59.1</v>
      </c>
      <c r="X49" s="4">
        <v>66.36</v>
      </c>
      <c r="Y49" s="4">
        <v>76.38</v>
      </c>
      <c r="Z49" s="4">
        <v>88.2</v>
      </c>
      <c r="AA49" s="4">
        <v>98.18</v>
      </c>
      <c r="AB49" s="4">
        <v>102.72</v>
      </c>
    </row>
    <row r="50" spans="3:28">
      <c r="C50" s="1">
        <v>52</v>
      </c>
      <c r="D50" s="1"/>
      <c r="E50" s="4">
        <v>23.64</v>
      </c>
      <c r="F50" s="4">
        <v>26.36</v>
      </c>
      <c r="G50" s="4">
        <v>30.45</v>
      </c>
      <c r="H50" s="4">
        <v>35.450000000000003</v>
      </c>
      <c r="I50" s="4">
        <v>38.18</v>
      </c>
      <c r="J50" s="4">
        <v>40</v>
      </c>
      <c r="K50" s="4">
        <v>33.869999999999997</v>
      </c>
      <c r="L50" s="4">
        <v>37.96</v>
      </c>
      <c r="M50" s="4">
        <v>43.41</v>
      </c>
      <c r="N50" s="4">
        <v>49.78</v>
      </c>
      <c r="O50" s="4">
        <v>55.91</v>
      </c>
      <c r="P50" s="4">
        <v>58.41</v>
      </c>
      <c r="Q50" s="4">
        <v>47.28</v>
      </c>
      <c r="R50" s="4">
        <v>52.72</v>
      </c>
      <c r="S50" s="4">
        <v>60.9</v>
      </c>
      <c r="T50" s="4">
        <v>70.900000000000006</v>
      </c>
      <c r="U50" s="4">
        <v>76.36</v>
      </c>
      <c r="V50" s="4">
        <v>80</v>
      </c>
      <c r="W50" s="4">
        <v>60.92</v>
      </c>
      <c r="X50" s="4">
        <v>68.180000000000007</v>
      </c>
      <c r="Y50" s="4">
        <v>78.180000000000007</v>
      </c>
      <c r="Z50" s="4">
        <v>90</v>
      </c>
      <c r="AA50" s="4">
        <v>100</v>
      </c>
      <c r="AB50" s="4">
        <v>104.54</v>
      </c>
    </row>
    <row r="51" spans="3:28">
      <c r="C51" s="1">
        <v>53</v>
      </c>
      <c r="D51" s="1"/>
      <c r="E51" s="4">
        <v>24.55</v>
      </c>
      <c r="F51" s="4">
        <v>27.27</v>
      </c>
      <c r="G51" s="4">
        <v>31.36</v>
      </c>
      <c r="H51" s="4">
        <v>36.36</v>
      </c>
      <c r="I51" s="4">
        <v>39.549999999999997</v>
      </c>
      <c r="J51" s="4">
        <v>41.36</v>
      </c>
      <c r="K51" s="4">
        <v>34.78</v>
      </c>
      <c r="L51" s="4">
        <v>38.869999999999997</v>
      </c>
      <c r="M51" s="4">
        <v>44.32</v>
      </c>
      <c r="N51" s="4">
        <v>50.69</v>
      </c>
      <c r="O51" s="4">
        <v>57.28</v>
      </c>
      <c r="P51" s="4">
        <v>59.77</v>
      </c>
      <c r="Q51" s="4">
        <v>49.1</v>
      </c>
      <c r="R51" s="4">
        <v>54.54</v>
      </c>
      <c r="S51" s="4">
        <v>62.72</v>
      </c>
      <c r="T51" s="4">
        <v>72.72</v>
      </c>
      <c r="U51" s="4">
        <v>79.099999999999994</v>
      </c>
      <c r="V51" s="4">
        <v>82.72</v>
      </c>
      <c r="W51" s="4">
        <v>62.74</v>
      </c>
      <c r="X51" s="4">
        <v>70</v>
      </c>
      <c r="Y51" s="4">
        <v>80</v>
      </c>
      <c r="Z51" s="4">
        <v>91.82</v>
      </c>
      <c r="AA51" s="4">
        <v>102.74</v>
      </c>
      <c r="AB51" s="4">
        <v>107.26</v>
      </c>
    </row>
    <row r="52" spans="3:28">
      <c r="C52" s="1">
        <v>54</v>
      </c>
      <c r="D52" s="1"/>
      <c r="E52" s="4">
        <v>25</v>
      </c>
      <c r="F52" s="4">
        <v>28.18</v>
      </c>
      <c r="G52" s="4">
        <v>32.270000000000003</v>
      </c>
      <c r="H52" s="4">
        <v>37.270000000000003</v>
      </c>
      <c r="I52" s="4">
        <v>40.909999999999997</v>
      </c>
      <c r="J52" s="4">
        <v>42.73</v>
      </c>
      <c r="K52" s="4">
        <v>35.229999999999997</v>
      </c>
      <c r="L52" s="4">
        <v>39.78</v>
      </c>
      <c r="M52" s="4">
        <v>45.23</v>
      </c>
      <c r="N52" s="4">
        <v>51.6</v>
      </c>
      <c r="O52" s="4">
        <v>58.64</v>
      </c>
      <c r="P52" s="4">
        <v>61.14</v>
      </c>
      <c r="Q52" s="4">
        <v>50</v>
      </c>
      <c r="R52" s="4">
        <v>56.36</v>
      </c>
      <c r="S52" s="4">
        <v>64.540000000000006</v>
      </c>
      <c r="T52" s="4">
        <v>74.540000000000006</v>
      </c>
      <c r="U52" s="4">
        <v>81.819999999999993</v>
      </c>
      <c r="V52" s="4">
        <v>85.46</v>
      </c>
      <c r="W52" s="4">
        <v>63.64</v>
      </c>
      <c r="X52" s="4">
        <v>71.819999999999993</v>
      </c>
      <c r="Y52" s="4">
        <v>81.819999999999993</v>
      </c>
      <c r="Z52" s="4">
        <v>93.64</v>
      </c>
      <c r="AA52" s="4">
        <v>105.46</v>
      </c>
      <c r="AB52" s="4">
        <v>110</v>
      </c>
    </row>
    <row r="53" spans="3:28">
      <c r="C53" s="1">
        <v>55</v>
      </c>
      <c r="D53" s="1"/>
      <c r="E53" s="4">
        <v>25.91</v>
      </c>
      <c r="F53" s="4">
        <v>29.09</v>
      </c>
      <c r="G53" s="4">
        <v>33.18</v>
      </c>
      <c r="H53" s="4">
        <v>38.18</v>
      </c>
      <c r="I53" s="4">
        <v>42.27</v>
      </c>
      <c r="J53" s="4">
        <v>44.09</v>
      </c>
      <c r="K53" s="4">
        <v>36.14</v>
      </c>
      <c r="L53" s="4">
        <v>40.69</v>
      </c>
      <c r="M53" s="4">
        <v>46.14</v>
      </c>
      <c r="N53" s="4">
        <v>52.51</v>
      </c>
      <c r="O53" s="4">
        <v>60</v>
      </c>
      <c r="P53" s="4">
        <v>62.5</v>
      </c>
      <c r="Q53" s="4">
        <v>51.82</v>
      </c>
      <c r="R53" s="4">
        <v>58.18</v>
      </c>
      <c r="S53" s="4">
        <v>66.36</v>
      </c>
      <c r="T53" s="4">
        <v>76.36</v>
      </c>
      <c r="U53" s="4">
        <v>84.54</v>
      </c>
      <c r="V53" s="4">
        <v>88.18</v>
      </c>
      <c r="W53" s="4">
        <v>65.459999999999994</v>
      </c>
      <c r="X53" s="4">
        <v>73.64</v>
      </c>
      <c r="Y53" s="4">
        <v>83.64</v>
      </c>
      <c r="Z53" s="4">
        <v>95.46</v>
      </c>
      <c r="AA53" s="4">
        <v>108.18</v>
      </c>
      <c r="AB53" s="4">
        <v>112.72</v>
      </c>
    </row>
    <row r="54" spans="3:28">
      <c r="C54" s="1">
        <v>56</v>
      </c>
      <c r="D54" s="1"/>
      <c r="E54" s="4">
        <v>26.82</v>
      </c>
      <c r="F54" s="4">
        <v>30</v>
      </c>
      <c r="G54" s="4">
        <v>34.090000000000003</v>
      </c>
      <c r="H54" s="4">
        <v>39.090000000000003</v>
      </c>
      <c r="I54" s="4">
        <v>43.64</v>
      </c>
      <c r="J54" s="4">
        <v>45.45</v>
      </c>
      <c r="K54" s="4">
        <v>37.049999999999997</v>
      </c>
      <c r="L54" s="4">
        <v>41.6</v>
      </c>
      <c r="M54" s="4">
        <v>47.05</v>
      </c>
      <c r="N54" s="4">
        <v>53.42</v>
      </c>
      <c r="O54" s="4">
        <v>61.37</v>
      </c>
      <c r="P54" s="4">
        <v>63.86</v>
      </c>
      <c r="Q54" s="4">
        <v>53.64</v>
      </c>
      <c r="R54" s="4">
        <v>60</v>
      </c>
      <c r="S54" s="4">
        <v>68.180000000000007</v>
      </c>
      <c r="T54" s="4">
        <v>78.180000000000007</v>
      </c>
      <c r="U54" s="4">
        <v>87.28</v>
      </c>
      <c r="V54" s="4">
        <v>90.9</v>
      </c>
      <c r="W54" s="4">
        <v>67.28</v>
      </c>
      <c r="X54" s="4">
        <v>75.459999999999994</v>
      </c>
      <c r="Y54" s="4">
        <v>85.46</v>
      </c>
      <c r="Z54" s="4">
        <v>97.28</v>
      </c>
      <c r="AA54" s="4">
        <v>110.92</v>
      </c>
      <c r="AB54" s="4">
        <v>115.44</v>
      </c>
    </row>
    <row r="55" spans="3:28">
      <c r="C55" s="1">
        <v>57</v>
      </c>
      <c r="D55" s="1"/>
      <c r="E55" s="4">
        <v>27.27</v>
      </c>
      <c r="F55" s="4">
        <v>30.91</v>
      </c>
      <c r="G55" s="4">
        <v>35</v>
      </c>
      <c r="H55" s="4">
        <v>40</v>
      </c>
      <c r="I55" s="4">
        <v>45.45</v>
      </c>
      <c r="J55" s="4">
        <v>47.27</v>
      </c>
      <c r="K55" s="4">
        <v>37.5</v>
      </c>
      <c r="L55" s="4">
        <v>42.51</v>
      </c>
      <c r="M55" s="4">
        <v>47.96</v>
      </c>
      <c r="N55" s="4">
        <v>54.33</v>
      </c>
      <c r="O55" s="4">
        <v>63.18</v>
      </c>
      <c r="P55" s="4">
        <v>65.680000000000007</v>
      </c>
      <c r="Q55" s="4">
        <v>54.54</v>
      </c>
      <c r="R55" s="4">
        <v>61.82</v>
      </c>
      <c r="S55" s="4">
        <v>70</v>
      </c>
      <c r="T55" s="4">
        <v>80</v>
      </c>
      <c r="U55" s="4">
        <v>90.9</v>
      </c>
      <c r="V55" s="4">
        <v>94.54</v>
      </c>
      <c r="W55" s="4">
        <v>68.180000000000007</v>
      </c>
      <c r="X55" s="4">
        <v>77.28</v>
      </c>
      <c r="Y55" s="4">
        <v>87.28</v>
      </c>
      <c r="Z55" s="4">
        <v>99.1</v>
      </c>
      <c r="AA55" s="4">
        <v>114.54</v>
      </c>
      <c r="AB55" s="4">
        <v>119.08</v>
      </c>
    </row>
    <row r="56" spans="3:28">
      <c r="C56" s="1">
        <v>58</v>
      </c>
      <c r="D56" s="1"/>
      <c r="E56" s="4">
        <v>28.18</v>
      </c>
      <c r="F56" s="4">
        <v>31.82</v>
      </c>
      <c r="G56" s="4">
        <v>35.909999999999997</v>
      </c>
      <c r="H56" s="4">
        <v>40.909999999999997</v>
      </c>
      <c r="I56" s="4">
        <v>47.27</v>
      </c>
      <c r="J56" s="4">
        <v>49.09</v>
      </c>
      <c r="K56" s="4">
        <v>38.409999999999997</v>
      </c>
      <c r="L56" s="4">
        <v>43.42</v>
      </c>
      <c r="M56" s="4">
        <v>48.87</v>
      </c>
      <c r="N56" s="4">
        <v>55.24</v>
      </c>
      <c r="O56" s="4">
        <v>65</v>
      </c>
      <c r="P56" s="4">
        <v>67.5</v>
      </c>
      <c r="Q56" s="4">
        <v>56.36</v>
      </c>
      <c r="R56" s="4">
        <v>63.64</v>
      </c>
      <c r="S56" s="4">
        <v>71.819999999999993</v>
      </c>
      <c r="T56" s="4">
        <v>81.819999999999993</v>
      </c>
      <c r="U56" s="4">
        <v>94.54</v>
      </c>
      <c r="V56" s="4">
        <v>98.18</v>
      </c>
      <c r="W56" s="4">
        <v>70</v>
      </c>
      <c r="X56" s="4">
        <v>79.099999999999994</v>
      </c>
      <c r="Y56" s="4">
        <v>89.1</v>
      </c>
      <c r="Z56" s="4">
        <v>100.92</v>
      </c>
      <c r="AA56" s="4">
        <v>118.18</v>
      </c>
      <c r="AB56" s="4">
        <v>122.72</v>
      </c>
    </row>
    <row r="57" spans="3:28">
      <c r="C57" s="1">
        <v>59</v>
      </c>
      <c r="D57" s="1"/>
      <c r="E57" s="4">
        <v>29.09</v>
      </c>
      <c r="F57" s="4">
        <v>32.729999999999997</v>
      </c>
      <c r="G57" s="4">
        <v>36.82</v>
      </c>
      <c r="H57" s="4">
        <v>41.82</v>
      </c>
      <c r="I57" s="4">
        <v>49.09</v>
      </c>
      <c r="J57" s="4">
        <v>50.91</v>
      </c>
      <c r="K57" s="4">
        <v>39.32</v>
      </c>
      <c r="L57" s="4">
        <v>44.33</v>
      </c>
      <c r="M57" s="4">
        <v>49.78</v>
      </c>
      <c r="N57" s="4">
        <v>56.15</v>
      </c>
      <c r="O57" s="4">
        <v>66.819999999999993</v>
      </c>
      <c r="P57" s="4">
        <v>69.319999999999993</v>
      </c>
      <c r="Q57" s="4">
        <v>58.18</v>
      </c>
      <c r="R57" s="4">
        <v>65.459999999999994</v>
      </c>
      <c r="S57" s="4">
        <v>73.64</v>
      </c>
      <c r="T57" s="4">
        <v>83.64</v>
      </c>
      <c r="U57" s="4">
        <v>98.18</v>
      </c>
      <c r="V57" s="4">
        <v>101.82</v>
      </c>
      <c r="W57" s="4">
        <v>71.819999999999993</v>
      </c>
      <c r="X57" s="4">
        <v>80.92</v>
      </c>
      <c r="Y57" s="4">
        <v>90.92</v>
      </c>
      <c r="Z57" s="4">
        <v>102.74</v>
      </c>
      <c r="AA57" s="4">
        <v>121.82</v>
      </c>
      <c r="AB57" s="4">
        <v>126.36</v>
      </c>
    </row>
    <row r="58" spans="3:28">
      <c r="C58" s="1">
        <v>60</v>
      </c>
      <c r="D58" s="1"/>
      <c r="E58" s="4">
        <v>29.09</v>
      </c>
      <c r="F58" s="4">
        <v>33.18</v>
      </c>
      <c r="G58" s="4">
        <v>37.270000000000003</v>
      </c>
      <c r="H58" s="4">
        <v>42.73</v>
      </c>
      <c r="I58" s="4">
        <v>50</v>
      </c>
      <c r="J58" s="4">
        <v>51.82</v>
      </c>
      <c r="K58" s="4">
        <v>39.32</v>
      </c>
      <c r="L58" s="4">
        <v>44.78</v>
      </c>
      <c r="M58" s="4">
        <v>50.23</v>
      </c>
      <c r="N58" s="4">
        <v>57.06</v>
      </c>
      <c r="O58" s="4">
        <v>67.73</v>
      </c>
      <c r="P58" s="4">
        <v>70.23</v>
      </c>
      <c r="Q58" s="4">
        <v>58.18</v>
      </c>
      <c r="R58" s="4">
        <v>66.36</v>
      </c>
      <c r="S58" s="4">
        <v>74.540000000000006</v>
      </c>
      <c r="T58" s="4">
        <v>85.46</v>
      </c>
      <c r="U58" s="4">
        <v>100</v>
      </c>
      <c r="V58" s="4">
        <v>103.64</v>
      </c>
      <c r="W58" s="4">
        <v>71.819999999999993</v>
      </c>
      <c r="X58" s="4">
        <v>81.819999999999993</v>
      </c>
      <c r="Y58" s="4">
        <v>91.82</v>
      </c>
      <c r="Z58" s="4">
        <v>104.56</v>
      </c>
      <c r="AA58" s="4">
        <v>123.64</v>
      </c>
      <c r="AB58" s="4">
        <v>128.18</v>
      </c>
    </row>
    <row r="59" spans="3:28">
      <c r="C59" s="1">
        <v>61</v>
      </c>
      <c r="D59" s="1"/>
      <c r="E59" s="4">
        <v>29.09</v>
      </c>
      <c r="F59" s="4">
        <v>33.64</v>
      </c>
      <c r="G59" s="4">
        <v>37.729999999999997</v>
      </c>
      <c r="H59" s="4">
        <v>43.64</v>
      </c>
      <c r="I59" s="4">
        <v>51.82</v>
      </c>
      <c r="J59" s="4">
        <v>53.64</v>
      </c>
      <c r="K59" s="4">
        <v>39.32</v>
      </c>
      <c r="L59" s="4">
        <v>45.24</v>
      </c>
      <c r="M59" s="4">
        <v>50.69</v>
      </c>
      <c r="N59" s="4">
        <v>57.97</v>
      </c>
      <c r="O59" s="4">
        <v>69.55</v>
      </c>
      <c r="P59" s="4">
        <v>72.05</v>
      </c>
      <c r="Q59" s="4">
        <v>58.18</v>
      </c>
      <c r="R59" s="4">
        <v>67.28</v>
      </c>
      <c r="S59" s="4">
        <v>75.459999999999994</v>
      </c>
      <c r="T59" s="4">
        <v>87.28</v>
      </c>
      <c r="U59" s="4">
        <v>103.64</v>
      </c>
      <c r="V59" s="4">
        <v>107.28</v>
      </c>
      <c r="W59" s="4">
        <v>71.819999999999993</v>
      </c>
      <c r="X59" s="4">
        <v>82.74</v>
      </c>
      <c r="Y59" s="4">
        <v>92.74</v>
      </c>
      <c r="Z59" s="4">
        <v>106.38</v>
      </c>
      <c r="AA59" s="4">
        <v>127.28</v>
      </c>
      <c r="AB59" s="4">
        <v>131.82</v>
      </c>
    </row>
    <row r="60" spans="3:28">
      <c r="C60" s="1">
        <v>62</v>
      </c>
      <c r="D60" s="1"/>
      <c r="E60" s="4">
        <v>29.09</v>
      </c>
      <c r="F60" s="4">
        <v>34.090000000000003</v>
      </c>
      <c r="G60" s="4">
        <v>38.18</v>
      </c>
      <c r="H60" s="4">
        <v>44.55</v>
      </c>
      <c r="I60" s="4">
        <v>54.09</v>
      </c>
      <c r="J60" s="4">
        <v>55.91</v>
      </c>
      <c r="K60" s="4">
        <v>39.32</v>
      </c>
      <c r="L60" s="4">
        <v>45.69</v>
      </c>
      <c r="M60" s="4">
        <v>51.14</v>
      </c>
      <c r="N60" s="4">
        <v>58.88</v>
      </c>
      <c r="O60" s="4">
        <v>71.819999999999993</v>
      </c>
      <c r="P60" s="4">
        <v>74.319999999999993</v>
      </c>
      <c r="Q60" s="4">
        <v>58.18</v>
      </c>
      <c r="R60" s="4">
        <v>68.180000000000007</v>
      </c>
      <c r="S60" s="4">
        <v>76.36</v>
      </c>
      <c r="T60" s="4">
        <v>89.1</v>
      </c>
      <c r="U60" s="4">
        <v>108.18</v>
      </c>
      <c r="V60" s="4">
        <v>111.82</v>
      </c>
      <c r="W60" s="4">
        <v>71.819999999999993</v>
      </c>
      <c r="X60" s="4">
        <v>83.64</v>
      </c>
      <c r="Y60" s="4">
        <v>93.64</v>
      </c>
      <c r="Z60" s="4">
        <v>108.2</v>
      </c>
      <c r="AA60" s="4">
        <v>131.82</v>
      </c>
      <c r="AB60" s="4">
        <v>136.36000000000001</v>
      </c>
    </row>
    <row r="61" spans="3:28">
      <c r="C61" s="1">
        <v>63</v>
      </c>
      <c r="D61" s="1"/>
      <c r="E61" s="4">
        <v>29.09</v>
      </c>
      <c r="F61" s="4">
        <v>34.549999999999997</v>
      </c>
      <c r="G61" s="4">
        <v>38.64</v>
      </c>
      <c r="H61" s="4">
        <v>45.45</v>
      </c>
      <c r="I61" s="4">
        <v>56.36</v>
      </c>
      <c r="J61" s="4">
        <v>58.18</v>
      </c>
      <c r="K61" s="4">
        <v>39.32</v>
      </c>
      <c r="L61" s="4">
        <v>46.15</v>
      </c>
      <c r="M61" s="4">
        <v>51.6</v>
      </c>
      <c r="N61" s="4">
        <v>59.78</v>
      </c>
      <c r="O61" s="4">
        <v>74.09</v>
      </c>
      <c r="P61" s="4">
        <v>76.59</v>
      </c>
      <c r="Q61" s="4">
        <v>58.18</v>
      </c>
      <c r="R61" s="4">
        <v>69.099999999999994</v>
      </c>
      <c r="S61" s="4">
        <v>77.28</v>
      </c>
      <c r="T61" s="4">
        <v>90.9</v>
      </c>
      <c r="U61" s="4">
        <v>112.72</v>
      </c>
      <c r="V61" s="4">
        <v>116.36</v>
      </c>
      <c r="W61" s="4">
        <v>71.819999999999993</v>
      </c>
      <c r="X61" s="4">
        <v>84.56</v>
      </c>
      <c r="Y61" s="4">
        <v>94.56</v>
      </c>
      <c r="Z61" s="4">
        <v>110</v>
      </c>
      <c r="AA61" s="4">
        <v>136.36000000000001</v>
      </c>
      <c r="AB61" s="4">
        <v>140.9</v>
      </c>
    </row>
    <row r="62" spans="3:28">
      <c r="C62" s="1">
        <v>64</v>
      </c>
      <c r="D62" s="1"/>
      <c r="E62" s="4">
        <v>29.09</v>
      </c>
      <c r="F62" s="4">
        <v>35.909999999999997</v>
      </c>
      <c r="G62" s="4">
        <v>42.27</v>
      </c>
      <c r="H62" s="4">
        <v>50</v>
      </c>
      <c r="I62" s="4">
        <v>59.09</v>
      </c>
      <c r="J62" s="4">
        <v>60.91</v>
      </c>
      <c r="K62" s="4">
        <v>39.32</v>
      </c>
      <c r="L62" s="4">
        <v>47.51</v>
      </c>
      <c r="M62" s="4">
        <v>55.23</v>
      </c>
      <c r="N62" s="4">
        <v>64.33</v>
      </c>
      <c r="O62" s="4">
        <v>76.819999999999993</v>
      </c>
      <c r="P62" s="4">
        <v>79.319999999999993</v>
      </c>
      <c r="Q62" s="4">
        <v>58.18</v>
      </c>
      <c r="R62" s="4">
        <v>71.819999999999993</v>
      </c>
      <c r="S62" s="4">
        <v>84.54</v>
      </c>
      <c r="T62" s="4">
        <v>100</v>
      </c>
      <c r="U62" s="4">
        <v>118.18</v>
      </c>
      <c r="V62" s="4">
        <v>121.82</v>
      </c>
      <c r="W62" s="4">
        <v>71.819999999999993</v>
      </c>
      <c r="X62" s="4">
        <v>87.28</v>
      </c>
      <c r="Y62" s="4">
        <v>101.82</v>
      </c>
      <c r="Z62" s="4">
        <v>119.1</v>
      </c>
      <c r="AA62" s="4">
        <v>141.82</v>
      </c>
      <c r="AB62" s="4">
        <v>146.36000000000001</v>
      </c>
    </row>
    <row r="63" spans="3:28">
      <c r="C63" s="1">
        <v>65</v>
      </c>
      <c r="D63" s="1"/>
      <c r="E63" s="4">
        <v>29.09</v>
      </c>
      <c r="F63" s="4">
        <v>35.909999999999997</v>
      </c>
      <c r="G63" s="4">
        <v>42.27</v>
      </c>
      <c r="H63" s="4">
        <v>50</v>
      </c>
      <c r="I63" s="4">
        <v>61.82</v>
      </c>
      <c r="J63" s="4">
        <v>63.64</v>
      </c>
      <c r="K63" s="4">
        <v>39.32</v>
      </c>
      <c r="L63" s="4">
        <v>47.51</v>
      </c>
      <c r="M63" s="4">
        <v>55.23</v>
      </c>
      <c r="N63" s="4">
        <v>64.33</v>
      </c>
      <c r="O63" s="4">
        <v>79.55</v>
      </c>
      <c r="P63" s="4">
        <v>82.05</v>
      </c>
      <c r="Q63" s="4">
        <v>58.18</v>
      </c>
      <c r="R63" s="4">
        <v>71.819999999999993</v>
      </c>
      <c r="S63" s="4">
        <v>84.54</v>
      </c>
      <c r="T63" s="4">
        <v>100</v>
      </c>
      <c r="U63" s="4">
        <v>123.64</v>
      </c>
      <c r="V63" s="4">
        <v>127.28</v>
      </c>
      <c r="W63" s="4">
        <v>71.819999999999993</v>
      </c>
      <c r="X63" s="4">
        <v>87.28</v>
      </c>
      <c r="Y63" s="4">
        <v>101.82</v>
      </c>
      <c r="Z63" s="4">
        <v>119.1</v>
      </c>
      <c r="AA63" s="4">
        <v>147.28</v>
      </c>
      <c r="AB63" s="4">
        <v>151.82</v>
      </c>
    </row>
    <row r="64" spans="3:28">
      <c r="C64" s="1">
        <v>66</v>
      </c>
      <c r="D64" s="1"/>
      <c r="E64" s="4">
        <v>30.91</v>
      </c>
      <c r="F64" s="4">
        <v>36.36</v>
      </c>
      <c r="G64" s="4">
        <v>42.73</v>
      </c>
      <c r="H64" s="4">
        <v>50.91</v>
      </c>
      <c r="I64" s="4">
        <v>64.55</v>
      </c>
      <c r="J64" s="4">
        <v>66.36</v>
      </c>
      <c r="K64" s="4">
        <v>41.14</v>
      </c>
      <c r="L64" s="4">
        <v>47.96</v>
      </c>
      <c r="M64" s="4">
        <v>55.69</v>
      </c>
      <c r="N64" s="4">
        <v>65.239999999999995</v>
      </c>
      <c r="O64" s="4">
        <v>82.28</v>
      </c>
      <c r="P64" s="4">
        <v>84.77</v>
      </c>
      <c r="Q64" s="4">
        <v>61.82</v>
      </c>
      <c r="R64" s="4">
        <v>72.72</v>
      </c>
      <c r="S64" s="4">
        <v>85.46</v>
      </c>
      <c r="T64" s="4">
        <v>101.82</v>
      </c>
      <c r="U64" s="4">
        <v>129.1</v>
      </c>
      <c r="V64" s="4">
        <v>132.72</v>
      </c>
      <c r="W64" s="4">
        <v>75.459999999999994</v>
      </c>
      <c r="X64" s="4">
        <v>88.18</v>
      </c>
      <c r="Y64" s="4">
        <v>102.74</v>
      </c>
      <c r="Z64" s="4">
        <v>120.92</v>
      </c>
      <c r="AA64" s="4">
        <v>152.74</v>
      </c>
      <c r="AB64" s="4">
        <v>157.26</v>
      </c>
    </row>
    <row r="65" spans="3:28">
      <c r="C65" s="1">
        <v>67</v>
      </c>
      <c r="D65" s="1"/>
      <c r="E65" s="4">
        <v>32.729999999999997</v>
      </c>
      <c r="F65" s="4">
        <v>37.270000000000003</v>
      </c>
      <c r="G65" s="4">
        <v>43.64</v>
      </c>
      <c r="H65" s="4">
        <v>51.82</v>
      </c>
      <c r="I65" s="4">
        <v>67.73</v>
      </c>
      <c r="J65" s="4">
        <v>69.55</v>
      </c>
      <c r="K65" s="4">
        <v>42.96</v>
      </c>
      <c r="L65" s="4">
        <v>48.87</v>
      </c>
      <c r="M65" s="4">
        <v>56.6</v>
      </c>
      <c r="N65" s="4">
        <v>66.150000000000006</v>
      </c>
      <c r="O65" s="4">
        <v>85.46</v>
      </c>
      <c r="P65" s="4">
        <v>87.96</v>
      </c>
      <c r="Q65" s="4">
        <v>65.459999999999994</v>
      </c>
      <c r="R65" s="4">
        <v>74.540000000000006</v>
      </c>
      <c r="S65" s="4">
        <v>87.28</v>
      </c>
      <c r="T65" s="4">
        <v>103.64</v>
      </c>
      <c r="U65" s="4">
        <v>135.46</v>
      </c>
      <c r="V65" s="4">
        <v>139.1</v>
      </c>
      <c r="W65" s="4">
        <v>79.099999999999994</v>
      </c>
      <c r="X65" s="4">
        <v>90</v>
      </c>
      <c r="Y65" s="4">
        <v>104.56</v>
      </c>
      <c r="Z65" s="4">
        <v>122.74</v>
      </c>
      <c r="AA65" s="4">
        <v>159.1</v>
      </c>
      <c r="AB65" s="4">
        <v>163.63999999999999</v>
      </c>
    </row>
    <row r="66" spans="3:28">
      <c r="C66" s="1">
        <v>68</v>
      </c>
      <c r="D66" s="1"/>
      <c r="E66" s="4">
        <v>34.090000000000003</v>
      </c>
      <c r="F66" s="4">
        <v>39.090000000000003</v>
      </c>
      <c r="G66" s="4">
        <v>44.09</v>
      </c>
      <c r="H66" s="4">
        <v>52.27</v>
      </c>
      <c r="I66" s="4">
        <v>70.45</v>
      </c>
      <c r="J66" s="4">
        <v>72.27</v>
      </c>
      <c r="K66" s="4">
        <v>44.32</v>
      </c>
      <c r="L66" s="4">
        <v>50.69</v>
      </c>
      <c r="M66" s="4">
        <v>57.05</v>
      </c>
      <c r="N66" s="4">
        <v>66.599999999999994</v>
      </c>
      <c r="O66" s="4">
        <v>88.18</v>
      </c>
      <c r="P66" s="4">
        <v>90.68</v>
      </c>
      <c r="Q66" s="4">
        <v>68.180000000000007</v>
      </c>
      <c r="R66" s="4">
        <v>78.180000000000007</v>
      </c>
      <c r="S66" s="4">
        <v>88.18</v>
      </c>
      <c r="T66" s="4">
        <v>104.54</v>
      </c>
      <c r="U66" s="4">
        <v>140.9</v>
      </c>
      <c r="V66" s="4">
        <v>144.54</v>
      </c>
      <c r="W66" s="4">
        <v>81.819999999999993</v>
      </c>
      <c r="X66" s="4">
        <v>93.64</v>
      </c>
      <c r="Y66" s="4">
        <v>105.46</v>
      </c>
      <c r="Z66" s="4">
        <v>123.64</v>
      </c>
      <c r="AA66" s="4">
        <v>164.54</v>
      </c>
      <c r="AB66" s="4">
        <v>169.08</v>
      </c>
    </row>
    <row r="67" spans="3:28">
      <c r="C67" s="1">
        <v>69</v>
      </c>
      <c r="D67" s="1"/>
      <c r="E67" s="4">
        <v>35.450000000000003</v>
      </c>
      <c r="F67" s="4">
        <v>40.450000000000003</v>
      </c>
      <c r="G67" s="4">
        <v>44.55</v>
      </c>
      <c r="H67" s="4">
        <v>53.18</v>
      </c>
      <c r="I67" s="4">
        <v>73.180000000000007</v>
      </c>
      <c r="J67" s="4">
        <v>75</v>
      </c>
      <c r="K67" s="4">
        <v>45.68</v>
      </c>
      <c r="L67" s="4">
        <v>52.05</v>
      </c>
      <c r="M67" s="4">
        <v>57.51</v>
      </c>
      <c r="N67" s="4">
        <v>67.510000000000005</v>
      </c>
      <c r="O67" s="4">
        <v>90.91</v>
      </c>
      <c r="P67" s="4">
        <v>93.41</v>
      </c>
      <c r="Q67" s="4">
        <v>70.900000000000006</v>
      </c>
      <c r="R67" s="4">
        <v>80.900000000000006</v>
      </c>
      <c r="S67" s="4">
        <v>89.1</v>
      </c>
      <c r="T67" s="4">
        <v>106.36</v>
      </c>
      <c r="U67" s="4">
        <v>146.36000000000001</v>
      </c>
      <c r="V67" s="4">
        <v>150</v>
      </c>
      <c r="W67" s="4">
        <v>84.54</v>
      </c>
      <c r="X67" s="4">
        <v>96.36</v>
      </c>
      <c r="Y67" s="4">
        <v>106.38</v>
      </c>
      <c r="Z67" s="4">
        <v>125.46</v>
      </c>
      <c r="AA67" s="4">
        <v>170</v>
      </c>
      <c r="AB67" s="4">
        <v>174.54</v>
      </c>
    </row>
    <row r="68" spans="3:28">
      <c r="C68" s="1">
        <v>70</v>
      </c>
      <c r="D68" s="1"/>
      <c r="E68" s="4">
        <v>37.270000000000003</v>
      </c>
      <c r="F68" s="4">
        <v>42.27</v>
      </c>
      <c r="G68" s="4">
        <v>45.91</v>
      </c>
      <c r="H68" s="4">
        <v>54.55</v>
      </c>
      <c r="I68" s="4">
        <v>75.45</v>
      </c>
      <c r="J68" s="4">
        <v>77.27</v>
      </c>
      <c r="K68" s="4">
        <v>47.5</v>
      </c>
      <c r="L68" s="4">
        <v>53.87</v>
      </c>
      <c r="M68" s="4">
        <v>58.87</v>
      </c>
      <c r="N68" s="4">
        <v>68.88</v>
      </c>
      <c r="O68" s="4">
        <v>93.18</v>
      </c>
      <c r="P68" s="4">
        <v>95.68</v>
      </c>
      <c r="Q68" s="4">
        <v>74.540000000000006</v>
      </c>
      <c r="R68" s="4">
        <v>84.54</v>
      </c>
      <c r="S68" s="4">
        <v>91.82</v>
      </c>
      <c r="T68" s="4">
        <v>109.1</v>
      </c>
      <c r="U68" s="4">
        <v>150.9</v>
      </c>
      <c r="V68" s="4">
        <v>154.54</v>
      </c>
      <c r="W68" s="4">
        <v>88.18</v>
      </c>
      <c r="X68" s="4">
        <v>100</v>
      </c>
      <c r="Y68" s="4">
        <v>109.1</v>
      </c>
      <c r="Z68" s="4">
        <v>128.19999999999999</v>
      </c>
      <c r="AA68" s="4">
        <v>174.54</v>
      </c>
      <c r="AB68" s="4">
        <v>179.08</v>
      </c>
    </row>
    <row r="69" spans="3:28">
      <c r="C69" s="1">
        <v>71</v>
      </c>
      <c r="D69" s="1"/>
      <c r="E69" s="4">
        <v>38.64</v>
      </c>
      <c r="F69" s="4">
        <v>43.64</v>
      </c>
      <c r="G69" s="4">
        <v>48.64</v>
      </c>
      <c r="H69" s="4">
        <v>55.45</v>
      </c>
      <c r="I69" s="4">
        <v>76.819999999999993</v>
      </c>
      <c r="J69" s="4">
        <v>78.64</v>
      </c>
      <c r="K69" s="4">
        <v>48.87</v>
      </c>
      <c r="L69" s="4">
        <v>55.24</v>
      </c>
      <c r="M69" s="4">
        <v>61.6</v>
      </c>
      <c r="N69" s="4">
        <v>69.78</v>
      </c>
      <c r="O69" s="4">
        <v>94.55</v>
      </c>
      <c r="P69" s="4">
        <v>97.05</v>
      </c>
      <c r="Q69" s="4">
        <v>77.28</v>
      </c>
      <c r="R69" s="4">
        <v>87.28</v>
      </c>
      <c r="S69" s="4">
        <v>97.28</v>
      </c>
      <c r="T69" s="4">
        <v>110.9</v>
      </c>
      <c r="U69" s="4">
        <v>153.63999999999999</v>
      </c>
      <c r="V69" s="4">
        <v>157.28</v>
      </c>
      <c r="W69" s="4">
        <v>90.92</v>
      </c>
      <c r="X69" s="4">
        <v>102.74</v>
      </c>
      <c r="Y69" s="4">
        <v>114.56</v>
      </c>
      <c r="Z69" s="4">
        <v>130</v>
      </c>
      <c r="AA69" s="4">
        <v>177.28</v>
      </c>
      <c r="AB69" s="4">
        <v>181.82</v>
      </c>
    </row>
    <row r="70" spans="3:28">
      <c r="C70" s="1">
        <v>72</v>
      </c>
      <c r="D70" s="1"/>
      <c r="E70" s="4">
        <v>40.450000000000003</v>
      </c>
      <c r="F70" s="4">
        <v>45.91</v>
      </c>
      <c r="G70" s="4">
        <v>50.91</v>
      </c>
      <c r="H70" s="4">
        <v>57.27</v>
      </c>
      <c r="I70" s="4">
        <v>78.180000000000007</v>
      </c>
      <c r="J70" s="4">
        <v>80</v>
      </c>
      <c r="K70" s="4">
        <v>50.68</v>
      </c>
      <c r="L70" s="4">
        <v>57.51</v>
      </c>
      <c r="M70" s="4">
        <v>63.87</v>
      </c>
      <c r="N70" s="4">
        <v>71.599999999999994</v>
      </c>
      <c r="O70" s="4">
        <v>95.91</v>
      </c>
      <c r="P70" s="4">
        <v>98.41</v>
      </c>
      <c r="Q70" s="4">
        <v>80.900000000000006</v>
      </c>
      <c r="R70" s="4">
        <v>91.82</v>
      </c>
      <c r="S70" s="4">
        <v>101.82</v>
      </c>
      <c r="T70" s="4">
        <v>114.54</v>
      </c>
      <c r="U70" s="4">
        <v>156.36000000000001</v>
      </c>
      <c r="V70" s="4">
        <v>160</v>
      </c>
      <c r="W70" s="4">
        <v>94.54</v>
      </c>
      <c r="X70" s="4">
        <v>107.28</v>
      </c>
      <c r="Y70" s="4">
        <v>119.1</v>
      </c>
      <c r="Z70" s="4">
        <v>133.63999999999999</v>
      </c>
      <c r="AA70" s="4">
        <v>180</v>
      </c>
      <c r="AB70" s="4">
        <v>184.54</v>
      </c>
    </row>
    <row r="71" spans="3:28">
      <c r="C71" s="1">
        <v>73</v>
      </c>
      <c r="D71" s="1"/>
      <c r="E71" s="4">
        <v>42.27</v>
      </c>
      <c r="F71" s="4">
        <v>48.18</v>
      </c>
      <c r="G71" s="4">
        <v>53.18</v>
      </c>
      <c r="H71" s="4">
        <v>58.64</v>
      </c>
      <c r="I71" s="4">
        <v>80</v>
      </c>
      <c r="J71" s="4">
        <v>81.819999999999993</v>
      </c>
      <c r="K71" s="4">
        <v>52.5</v>
      </c>
      <c r="L71" s="4">
        <v>59.78</v>
      </c>
      <c r="M71" s="4">
        <v>66.14</v>
      </c>
      <c r="N71" s="4">
        <v>72.97</v>
      </c>
      <c r="O71" s="4">
        <v>97.73</v>
      </c>
      <c r="P71" s="4">
        <v>100.23</v>
      </c>
      <c r="Q71" s="4">
        <v>84.54</v>
      </c>
      <c r="R71" s="4">
        <v>96.36</v>
      </c>
      <c r="S71" s="4">
        <v>106.36</v>
      </c>
      <c r="T71" s="4">
        <v>117.28</v>
      </c>
      <c r="U71" s="4">
        <v>160</v>
      </c>
      <c r="V71" s="4">
        <v>163.63999999999999</v>
      </c>
      <c r="W71" s="4">
        <v>98.18</v>
      </c>
      <c r="X71" s="4">
        <v>111.82</v>
      </c>
      <c r="Y71" s="4">
        <v>123.64</v>
      </c>
      <c r="Z71" s="4">
        <v>136.38</v>
      </c>
      <c r="AA71" s="4">
        <v>183.64</v>
      </c>
      <c r="AB71" s="4">
        <v>188.18</v>
      </c>
    </row>
    <row r="72" spans="3:28">
      <c r="C72" s="1">
        <v>74</v>
      </c>
      <c r="D72" s="1"/>
      <c r="E72" s="4">
        <v>44.09</v>
      </c>
      <c r="F72" s="4">
        <v>50.45</v>
      </c>
      <c r="G72" s="4">
        <v>55.91</v>
      </c>
      <c r="H72" s="4">
        <v>61.36</v>
      </c>
      <c r="I72" s="4">
        <v>83.18</v>
      </c>
      <c r="J72" s="4">
        <v>85</v>
      </c>
      <c r="K72" s="4">
        <v>54.32</v>
      </c>
      <c r="L72" s="4">
        <v>62.05</v>
      </c>
      <c r="M72" s="4">
        <v>68.87</v>
      </c>
      <c r="N72" s="4">
        <v>75.69</v>
      </c>
      <c r="O72" s="4">
        <v>100.91</v>
      </c>
      <c r="P72" s="4">
        <v>103.41</v>
      </c>
      <c r="Q72" s="4">
        <v>88.18</v>
      </c>
      <c r="R72" s="4">
        <v>100.9</v>
      </c>
      <c r="S72" s="4">
        <v>111.82</v>
      </c>
      <c r="T72" s="4">
        <v>122.72</v>
      </c>
      <c r="U72" s="4">
        <v>166.36</v>
      </c>
      <c r="V72" s="4">
        <v>170</v>
      </c>
      <c r="W72" s="4">
        <v>101.82</v>
      </c>
      <c r="X72" s="4">
        <v>116.36</v>
      </c>
      <c r="Y72" s="4">
        <v>129.1</v>
      </c>
      <c r="Z72" s="4">
        <v>141.82</v>
      </c>
      <c r="AA72" s="4">
        <v>190</v>
      </c>
      <c r="AB72" s="4">
        <v>194.54</v>
      </c>
    </row>
    <row r="73" spans="3:28">
      <c r="C73" s="1">
        <v>75</v>
      </c>
      <c r="D73" s="1"/>
      <c r="E73" s="4">
        <v>45.91</v>
      </c>
      <c r="F73" s="4">
        <v>52.73</v>
      </c>
      <c r="G73" s="4">
        <v>58.64</v>
      </c>
      <c r="H73" s="4">
        <v>65.45</v>
      </c>
      <c r="I73" s="4">
        <v>86.36</v>
      </c>
      <c r="J73" s="4">
        <v>88.18</v>
      </c>
      <c r="K73" s="4">
        <v>56.14</v>
      </c>
      <c r="L73" s="4">
        <v>64.33</v>
      </c>
      <c r="M73" s="4">
        <v>71.599999999999994</v>
      </c>
      <c r="N73" s="4">
        <v>79.78</v>
      </c>
      <c r="O73" s="4">
        <v>104.09</v>
      </c>
      <c r="P73" s="4">
        <v>106.59</v>
      </c>
      <c r="Q73" s="4">
        <v>91.82</v>
      </c>
      <c r="R73" s="4">
        <v>105.46</v>
      </c>
      <c r="S73" s="4">
        <v>117.28</v>
      </c>
      <c r="T73" s="4">
        <v>130.9</v>
      </c>
      <c r="U73" s="4">
        <v>172.72</v>
      </c>
      <c r="V73" s="4">
        <v>176.36</v>
      </c>
      <c r="W73" s="4">
        <v>105.46</v>
      </c>
      <c r="X73" s="4">
        <v>120.92</v>
      </c>
      <c r="Y73" s="4">
        <v>134.56</v>
      </c>
      <c r="Z73" s="4">
        <v>150</v>
      </c>
      <c r="AA73" s="4">
        <v>196.36</v>
      </c>
      <c r="AB73" s="4">
        <v>200.9</v>
      </c>
    </row>
    <row r="74" spans="3:28">
      <c r="C74" s="1">
        <v>76</v>
      </c>
      <c r="D74" s="1"/>
      <c r="E74" s="4">
        <v>48.18</v>
      </c>
      <c r="F74" s="4">
        <v>55</v>
      </c>
      <c r="G74" s="4">
        <v>60.91</v>
      </c>
      <c r="H74" s="4">
        <v>68.180000000000007</v>
      </c>
      <c r="I74" s="4">
        <v>90</v>
      </c>
      <c r="J74" s="4">
        <v>91.82</v>
      </c>
      <c r="K74" s="4">
        <v>58.41</v>
      </c>
      <c r="L74" s="4">
        <v>66.599999999999994</v>
      </c>
      <c r="M74" s="4">
        <v>73.87</v>
      </c>
      <c r="N74" s="4">
        <v>82.51</v>
      </c>
      <c r="O74" s="4">
        <v>107.73</v>
      </c>
      <c r="P74" s="4">
        <v>110.23</v>
      </c>
      <c r="Q74" s="4">
        <v>96.36</v>
      </c>
      <c r="R74" s="4">
        <v>110</v>
      </c>
      <c r="S74" s="4">
        <v>121.82</v>
      </c>
      <c r="T74" s="4">
        <v>136.36000000000001</v>
      </c>
      <c r="U74" s="4">
        <v>180</v>
      </c>
      <c r="V74" s="4">
        <v>183.64</v>
      </c>
      <c r="W74" s="4">
        <v>110</v>
      </c>
      <c r="X74" s="4">
        <v>125.46</v>
      </c>
      <c r="Y74" s="4">
        <v>139.1</v>
      </c>
      <c r="Z74" s="4">
        <v>155.46</v>
      </c>
      <c r="AA74" s="4">
        <v>203.64</v>
      </c>
      <c r="AB74" s="4">
        <v>208.18</v>
      </c>
    </row>
    <row r="75" spans="3:28">
      <c r="C75" s="1">
        <v>77</v>
      </c>
      <c r="D75" s="1"/>
      <c r="E75" s="4">
        <v>50.45</v>
      </c>
      <c r="F75" s="4">
        <v>57.27</v>
      </c>
      <c r="G75" s="4">
        <v>63.18</v>
      </c>
      <c r="H75" s="4">
        <v>71.819999999999993</v>
      </c>
      <c r="I75" s="4">
        <v>93.64</v>
      </c>
      <c r="J75" s="4">
        <v>95.45</v>
      </c>
      <c r="K75" s="4">
        <v>60.68</v>
      </c>
      <c r="L75" s="4">
        <v>68.87</v>
      </c>
      <c r="M75" s="4">
        <v>76.14</v>
      </c>
      <c r="N75" s="4">
        <v>86.15</v>
      </c>
      <c r="O75" s="4">
        <v>111.37</v>
      </c>
      <c r="P75" s="4">
        <v>113.86</v>
      </c>
      <c r="Q75" s="4">
        <v>100.9</v>
      </c>
      <c r="R75" s="4">
        <v>114.54</v>
      </c>
      <c r="S75" s="4">
        <v>126.36</v>
      </c>
      <c r="T75" s="4">
        <v>143.63999999999999</v>
      </c>
      <c r="U75" s="4">
        <v>187.28</v>
      </c>
      <c r="V75" s="4">
        <v>190.9</v>
      </c>
      <c r="W75" s="4">
        <v>114.54</v>
      </c>
      <c r="X75" s="4">
        <v>130</v>
      </c>
      <c r="Y75" s="4">
        <v>143.63999999999999</v>
      </c>
      <c r="Z75" s="4">
        <v>162.74</v>
      </c>
      <c r="AA75" s="4">
        <v>210.92</v>
      </c>
      <c r="AB75" s="4">
        <v>215.44</v>
      </c>
    </row>
    <row r="76" spans="3:28">
      <c r="C76" s="1">
        <v>78</v>
      </c>
      <c r="D76" s="1"/>
      <c r="E76" s="4">
        <v>52.73</v>
      </c>
      <c r="F76" s="4">
        <v>59.55</v>
      </c>
      <c r="G76" s="4">
        <v>65.91</v>
      </c>
      <c r="H76" s="4">
        <v>75</v>
      </c>
      <c r="I76" s="4">
        <v>97.73</v>
      </c>
      <c r="J76" s="4">
        <v>99.55</v>
      </c>
      <c r="K76" s="4">
        <v>62.96</v>
      </c>
      <c r="L76" s="4">
        <v>71.150000000000006</v>
      </c>
      <c r="M76" s="4">
        <v>78.87</v>
      </c>
      <c r="N76" s="4">
        <v>89.33</v>
      </c>
      <c r="O76" s="4">
        <v>115.46</v>
      </c>
      <c r="P76" s="4">
        <v>117.96</v>
      </c>
      <c r="Q76" s="4">
        <v>105.46</v>
      </c>
      <c r="R76" s="4">
        <v>119.1</v>
      </c>
      <c r="S76" s="4">
        <v>131.82</v>
      </c>
      <c r="T76" s="4">
        <v>150</v>
      </c>
      <c r="U76" s="4">
        <v>195.46</v>
      </c>
      <c r="V76" s="4">
        <v>199.1</v>
      </c>
      <c r="W76" s="4">
        <v>119.1</v>
      </c>
      <c r="X76" s="4">
        <v>134.56</v>
      </c>
      <c r="Y76" s="4">
        <v>149.1</v>
      </c>
      <c r="Z76" s="4">
        <v>169.1</v>
      </c>
      <c r="AA76" s="4">
        <v>219.1</v>
      </c>
      <c r="AB76" s="4">
        <v>223.64</v>
      </c>
    </row>
    <row r="77" spans="3:28">
      <c r="C77" s="1">
        <v>79</v>
      </c>
      <c r="D77" s="1"/>
      <c r="E77" s="4">
        <v>54.55</v>
      </c>
      <c r="F77" s="4">
        <v>61.82</v>
      </c>
      <c r="G77" s="4">
        <v>68.64</v>
      </c>
      <c r="H77" s="4">
        <v>77.73</v>
      </c>
      <c r="I77" s="4">
        <v>102.27</v>
      </c>
      <c r="J77" s="4">
        <v>104.09</v>
      </c>
      <c r="K77" s="4">
        <v>64.78</v>
      </c>
      <c r="L77" s="4">
        <v>73.42</v>
      </c>
      <c r="M77" s="4">
        <v>81.599999999999994</v>
      </c>
      <c r="N77" s="4">
        <v>92.06</v>
      </c>
      <c r="O77" s="4">
        <v>120</v>
      </c>
      <c r="P77" s="4">
        <v>122.5</v>
      </c>
      <c r="Q77" s="4">
        <v>109.1</v>
      </c>
      <c r="R77" s="4">
        <v>123.64</v>
      </c>
      <c r="S77" s="4">
        <v>137.28</v>
      </c>
      <c r="T77" s="4">
        <v>155.46</v>
      </c>
      <c r="U77" s="4">
        <v>204.54</v>
      </c>
      <c r="V77" s="4">
        <v>208.18</v>
      </c>
      <c r="W77" s="4">
        <v>122.74</v>
      </c>
      <c r="X77" s="4">
        <v>139.1</v>
      </c>
      <c r="Y77" s="4">
        <v>154.56</v>
      </c>
      <c r="Z77" s="4">
        <v>174.56</v>
      </c>
      <c r="AA77" s="4">
        <v>228.18</v>
      </c>
      <c r="AB77" s="4">
        <v>232.72</v>
      </c>
    </row>
    <row r="78" spans="3:28">
      <c r="C78" s="1">
        <v>80</v>
      </c>
      <c r="D78" s="1"/>
      <c r="E78" s="4">
        <v>57.27</v>
      </c>
      <c r="F78" s="4">
        <v>65</v>
      </c>
      <c r="G78" s="4">
        <v>71.819999999999993</v>
      </c>
      <c r="H78" s="4">
        <v>80.91</v>
      </c>
      <c r="I78" s="4">
        <v>106.82</v>
      </c>
      <c r="J78" s="4">
        <v>108.64</v>
      </c>
      <c r="K78" s="4">
        <v>67.5</v>
      </c>
      <c r="L78" s="4">
        <v>76.599999999999994</v>
      </c>
      <c r="M78" s="4">
        <v>84.78</v>
      </c>
      <c r="N78" s="4">
        <v>95.24</v>
      </c>
      <c r="O78" s="4">
        <v>124.55</v>
      </c>
      <c r="P78" s="4">
        <v>127.05</v>
      </c>
      <c r="Q78" s="4">
        <v>114.54</v>
      </c>
      <c r="R78" s="4">
        <v>130</v>
      </c>
      <c r="S78" s="4">
        <v>143.63999999999999</v>
      </c>
      <c r="T78" s="4">
        <v>161.82</v>
      </c>
      <c r="U78" s="4">
        <v>213.64</v>
      </c>
      <c r="V78" s="4">
        <v>217.28</v>
      </c>
      <c r="W78" s="4">
        <v>128.18</v>
      </c>
      <c r="X78" s="4">
        <v>145.46</v>
      </c>
      <c r="Y78" s="4">
        <v>160.91999999999999</v>
      </c>
      <c r="Z78" s="4">
        <v>180.92</v>
      </c>
      <c r="AA78" s="4">
        <v>237.28</v>
      </c>
      <c r="AB78" s="4">
        <v>241.82</v>
      </c>
    </row>
    <row r="79" spans="3:28">
      <c r="C79" s="1">
        <v>81</v>
      </c>
      <c r="D79" s="1"/>
      <c r="E79" s="4">
        <v>60</v>
      </c>
      <c r="F79" s="4">
        <v>67.73</v>
      </c>
      <c r="G79" s="4">
        <v>75</v>
      </c>
      <c r="H79" s="4">
        <v>84.09</v>
      </c>
      <c r="I79" s="4">
        <v>111.36</v>
      </c>
      <c r="J79" s="4">
        <v>113.18</v>
      </c>
      <c r="K79" s="4">
        <v>70.23</v>
      </c>
      <c r="L79" s="4">
        <v>79.33</v>
      </c>
      <c r="M79" s="4">
        <v>87.96</v>
      </c>
      <c r="N79" s="4">
        <v>98.42</v>
      </c>
      <c r="O79" s="4">
        <v>129.09</v>
      </c>
      <c r="P79" s="4">
        <v>131.59</v>
      </c>
      <c r="Q79" s="4">
        <v>120</v>
      </c>
      <c r="R79" s="4">
        <v>135.46</v>
      </c>
      <c r="S79" s="4">
        <v>150</v>
      </c>
      <c r="T79" s="4">
        <v>168.18</v>
      </c>
      <c r="U79" s="4">
        <v>222.72</v>
      </c>
      <c r="V79" s="4">
        <v>226.36</v>
      </c>
      <c r="W79" s="4">
        <v>133.63999999999999</v>
      </c>
      <c r="X79" s="4">
        <v>150.91999999999999</v>
      </c>
      <c r="Y79" s="4">
        <v>167.28</v>
      </c>
      <c r="Z79" s="4">
        <v>187.28</v>
      </c>
      <c r="AA79" s="4">
        <v>246.36</v>
      </c>
      <c r="AB79" s="4">
        <v>250.9</v>
      </c>
    </row>
    <row r="80" spans="3:28">
      <c r="C80" s="1">
        <v>82</v>
      </c>
      <c r="D80" s="1"/>
      <c r="E80" s="4">
        <v>62.73</v>
      </c>
      <c r="F80" s="4">
        <v>70.91</v>
      </c>
      <c r="G80" s="4">
        <v>78.180000000000007</v>
      </c>
      <c r="H80" s="4">
        <v>87.73</v>
      </c>
      <c r="I80" s="4">
        <v>115.91</v>
      </c>
      <c r="J80" s="4">
        <v>117.73</v>
      </c>
      <c r="K80" s="4">
        <v>72.959999999999994</v>
      </c>
      <c r="L80" s="4">
        <v>82.51</v>
      </c>
      <c r="M80" s="4">
        <v>91.14</v>
      </c>
      <c r="N80" s="4">
        <v>102.06</v>
      </c>
      <c r="O80" s="4">
        <v>133.63999999999999</v>
      </c>
      <c r="P80" s="4">
        <v>136.13999999999999</v>
      </c>
      <c r="Q80" s="4">
        <v>125.46</v>
      </c>
      <c r="R80" s="4">
        <v>141.82</v>
      </c>
      <c r="S80" s="4">
        <v>156.36000000000001</v>
      </c>
      <c r="T80" s="4">
        <v>175.46</v>
      </c>
      <c r="U80" s="4">
        <v>231.82</v>
      </c>
      <c r="V80" s="4">
        <v>235.46</v>
      </c>
      <c r="W80" s="4">
        <v>139.1</v>
      </c>
      <c r="X80" s="4">
        <v>157.28</v>
      </c>
      <c r="Y80" s="4">
        <v>173.64</v>
      </c>
      <c r="Z80" s="4">
        <v>194.56</v>
      </c>
      <c r="AA80" s="4">
        <v>255.46</v>
      </c>
      <c r="AB80" s="4">
        <v>260</v>
      </c>
    </row>
    <row r="81" spans="3:28">
      <c r="C81" s="1">
        <v>83</v>
      </c>
      <c r="D81" s="1"/>
      <c r="E81" s="4">
        <v>65</v>
      </c>
      <c r="F81" s="4">
        <v>73.64</v>
      </c>
      <c r="G81" s="4">
        <v>81.819999999999993</v>
      </c>
      <c r="H81" s="4">
        <v>90.91</v>
      </c>
      <c r="I81" s="4">
        <v>120</v>
      </c>
      <c r="J81" s="4">
        <v>121.82</v>
      </c>
      <c r="K81" s="4">
        <v>75.23</v>
      </c>
      <c r="L81" s="4">
        <v>85.24</v>
      </c>
      <c r="M81" s="4">
        <v>94.78</v>
      </c>
      <c r="N81" s="4">
        <v>105.24</v>
      </c>
      <c r="O81" s="4">
        <v>137.72999999999999</v>
      </c>
      <c r="P81" s="4">
        <v>140.22999999999999</v>
      </c>
      <c r="Q81" s="4">
        <v>130</v>
      </c>
      <c r="R81" s="4">
        <v>147.28</v>
      </c>
      <c r="S81" s="4">
        <v>163.63999999999999</v>
      </c>
      <c r="T81" s="4">
        <v>181.82</v>
      </c>
      <c r="U81" s="4">
        <v>240</v>
      </c>
      <c r="V81" s="4">
        <v>243.64</v>
      </c>
      <c r="W81" s="4">
        <v>143.63999999999999</v>
      </c>
      <c r="X81" s="4">
        <v>162.74</v>
      </c>
      <c r="Y81" s="4">
        <v>180.92</v>
      </c>
      <c r="Z81" s="4">
        <v>200.92</v>
      </c>
      <c r="AA81" s="4">
        <v>263.64</v>
      </c>
      <c r="AB81" s="4">
        <v>268.18</v>
      </c>
    </row>
    <row r="82" spans="3:28">
      <c r="C82" s="1">
        <v>84</v>
      </c>
      <c r="D82" s="1"/>
      <c r="E82" s="4">
        <v>67.27</v>
      </c>
      <c r="F82" s="4">
        <v>76.36</v>
      </c>
      <c r="G82" s="4">
        <v>84.55</v>
      </c>
      <c r="H82" s="4">
        <v>94.55</v>
      </c>
      <c r="I82" s="4">
        <v>124.55</v>
      </c>
      <c r="J82" s="4">
        <v>126.36</v>
      </c>
      <c r="K82" s="4">
        <v>77.5</v>
      </c>
      <c r="L82" s="4">
        <v>87.96</v>
      </c>
      <c r="M82" s="4">
        <v>97.51</v>
      </c>
      <c r="N82" s="4">
        <v>108.88</v>
      </c>
      <c r="O82" s="4">
        <v>142.28</v>
      </c>
      <c r="P82" s="4">
        <v>144.77000000000001</v>
      </c>
      <c r="Q82" s="4">
        <v>134.54</v>
      </c>
      <c r="R82" s="4">
        <v>152.72</v>
      </c>
      <c r="S82" s="4">
        <v>169.1</v>
      </c>
      <c r="T82" s="4">
        <v>189.1</v>
      </c>
      <c r="U82" s="4">
        <v>249.1</v>
      </c>
      <c r="V82" s="4">
        <v>252.72</v>
      </c>
      <c r="W82" s="4">
        <v>148.18</v>
      </c>
      <c r="X82" s="4">
        <v>168.18</v>
      </c>
      <c r="Y82" s="4">
        <v>186.38</v>
      </c>
      <c r="Z82" s="4">
        <v>208.2</v>
      </c>
      <c r="AA82" s="4">
        <v>272.74</v>
      </c>
      <c r="AB82" s="4">
        <v>277.26</v>
      </c>
    </row>
    <row r="83" spans="3:28">
      <c r="C83" s="1">
        <v>85</v>
      </c>
      <c r="D83" s="1"/>
      <c r="E83" s="4">
        <v>69.55</v>
      </c>
      <c r="F83" s="4">
        <v>78.64</v>
      </c>
      <c r="G83" s="4">
        <v>87.73</v>
      </c>
      <c r="H83" s="4">
        <v>98.18</v>
      </c>
      <c r="I83" s="4">
        <v>129.09</v>
      </c>
      <c r="J83" s="4">
        <v>130.91</v>
      </c>
      <c r="K83" s="4">
        <v>79.78</v>
      </c>
      <c r="L83" s="4">
        <v>90.24</v>
      </c>
      <c r="M83" s="4">
        <v>100.69</v>
      </c>
      <c r="N83" s="4">
        <v>112.51</v>
      </c>
      <c r="O83" s="4">
        <v>146.82</v>
      </c>
      <c r="P83" s="4">
        <v>149.32</v>
      </c>
      <c r="Q83" s="4">
        <v>139.1</v>
      </c>
      <c r="R83" s="4">
        <v>157.28</v>
      </c>
      <c r="S83" s="4">
        <v>175.46</v>
      </c>
      <c r="T83" s="4">
        <v>196.36</v>
      </c>
      <c r="U83" s="4">
        <v>258.18</v>
      </c>
      <c r="V83" s="4">
        <v>261.82</v>
      </c>
      <c r="W83" s="4">
        <v>152.74</v>
      </c>
      <c r="X83" s="4">
        <v>172.74</v>
      </c>
      <c r="Y83" s="4">
        <v>192.74</v>
      </c>
      <c r="Z83" s="4">
        <v>215.46</v>
      </c>
      <c r="AA83" s="4">
        <v>281.82</v>
      </c>
      <c r="AB83" s="4">
        <v>286.36</v>
      </c>
    </row>
    <row r="84" spans="3:28">
      <c r="C84" s="1">
        <v>86</v>
      </c>
      <c r="D84" s="1"/>
      <c r="E84" s="4">
        <v>71.819999999999993</v>
      </c>
      <c r="F84" s="4">
        <v>80.91</v>
      </c>
      <c r="G84" s="4">
        <v>90.91</v>
      </c>
      <c r="H84" s="4">
        <v>101.36</v>
      </c>
      <c r="I84" s="4">
        <v>133.63999999999999</v>
      </c>
      <c r="J84" s="4">
        <v>135.44999999999999</v>
      </c>
      <c r="K84" s="4">
        <v>82.05</v>
      </c>
      <c r="L84" s="4">
        <v>92.51</v>
      </c>
      <c r="M84" s="4">
        <v>103.87</v>
      </c>
      <c r="N84" s="4">
        <v>115.69</v>
      </c>
      <c r="O84" s="4">
        <v>151.37</v>
      </c>
      <c r="P84" s="4">
        <v>153.86000000000001</v>
      </c>
      <c r="Q84" s="4">
        <v>143.63999999999999</v>
      </c>
      <c r="R84" s="4">
        <v>161.82</v>
      </c>
      <c r="S84" s="4">
        <v>181.82</v>
      </c>
      <c r="T84" s="4">
        <v>202.72</v>
      </c>
      <c r="U84" s="4">
        <v>267.27999999999997</v>
      </c>
      <c r="V84" s="4">
        <v>270.89999999999998</v>
      </c>
      <c r="W84" s="4">
        <v>157.28</v>
      </c>
      <c r="X84" s="4">
        <v>177.28</v>
      </c>
      <c r="Y84" s="4">
        <v>199.1</v>
      </c>
      <c r="Z84" s="4">
        <v>221.82</v>
      </c>
      <c r="AA84" s="4">
        <v>290.92</v>
      </c>
      <c r="AB84" s="4">
        <v>295.44</v>
      </c>
    </row>
    <row r="85" spans="3:28">
      <c r="C85" s="1">
        <v>87</v>
      </c>
      <c r="D85" s="1"/>
      <c r="E85" s="4">
        <v>73.64</v>
      </c>
      <c r="F85" s="4">
        <v>83.18</v>
      </c>
      <c r="G85" s="4">
        <v>92.73</v>
      </c>
      <c r="H85" s="4">
        <v>104.55</v>
      </c>
      <c r="I85" s="4">
        <v>138.18</v>
      </c>
      <c r="J85" s="4">
        <v>140</v>
      </c>
      <c r="K85" s="4">
        <v>83.87</v>
      </c>
      <c r="L85" s="4">
        <v>94.78</v>
      </c>
      <c r="M85" s="4">
        <v>105.69</v>
      </c>
      <c r="N85" s="4">
        <v>118.88</v>
      </c>
      <c r="O85" s="4">
        <v>155.91</v>
      </c>
      <c r="P85" s="4">
        <v>158.41</v>
      </c>
      <c r="Q85" s="4">
        <v>147.28</v>
      </c>
      <c r="R85" s="4">
        <v>166.36</v>
      </c>
      <c r="S85" s="4">
        <v>185.46</v>
      </c>
      <c r="T85" s="4">
        <v>209.1</v>
      </c>
      <c r="U85" s="4">
        <v>276.36</v>
      </c>
      <c r="V85" s="4">
        <v>280</v>
      </c>
      <c r="W85" s="4">
        <v>160.91999999999999</v>
      </c>
      <c r="X85" s="4">
        <v>181.82</v>
      </c>
      <c r="Y85" s="4">
        <v>202.74</v>
      </c>
      <c r="Z85" s="4">
        <v>228.2</v>
      </c>
      <c r="AA85" s="4">
        <v>300</v>
      </c>
      <c r="AB85" s="4">
        <v>304.54000000000002</v>
      </c>
    </row>
    <row r="86" spans="3:28">
      <c r="C86" s="1">
        <v>88</v>
      </c>
      <c r="D86" s="1"/>
      <c r="E86" s="4">
        <v>74.09</v>
      </c>
      <c r="F86" s="4">
        <v>83.64</v>
      </c>
      <c r="G86" s="4">
        <v>94.09</v>
      </c>
      <c r="H86" s="4">
        <v>105.45</v>
      </c>
      <c r="I86" s="4">
        <v>142.72999999999999</v>
      </c>
      <c r="J86" s="4">
        <v>144.55000000000001</v>
      </c>
      <c r="K86" s="4">
        <v>84.32</v>
      </c>
      <c r="L86" s="4">
        <v>95.24</v>
      </c>
      <c r="M86" s="4">
        <v>107.05</v>
      </c>
      <c r="N86" s="4">
        <v>119.78</v>
      </c>
      <c r="O86" s="4">
        <v>160.46</v>
      </c>
      <c r="P86" s="4">
        <v>162.96</v>
      </c>
      <c r="Q86" s="4">
        <v>148.18</v>
      </c>
      <c r="R86" s="4">
        <v>167.28</v>
      </c>
      <c r="S86" s="4">
        <v>188.18</v>
      </c>
      <c r="T86" s="4">
        <v>210.9</v>
      </c>
      <c r="U86" s="4">
        <v>285.45999999999998</v>
      </c>
      <c r="V86" s="4">
        <v>289.10000000000002</v>
      </c>
      <c r="W86" s="4">
        <v>161.82</v>
      </c>
      <c r="X86" s="4">
        <v>182.74</v>
      </c>
      <c r="Y86" s="4">
        <v>205.46</v>
      </c>
      <c r="Z86" s="4">
        <v>230</v>
      </c>
      <c r="AA86" s="4">
        <v>309.10000000000002</v>
      </c>
      <c r="AB86" s="4">
        <v>313.64</v>
      </c>
    </row>
    <row r="87" spans="3:28">
      <c r="C87" s="1">
        <v>89</v>
      </c>
      <c r="D87" s="1"/>
      <c r="E87" s="4">
        <v>74.55</v>
      </c>
      <c r="F87" s="4">
        <v>84.09</v>
      </c>
      <c r="G87" s="4">
        <v>95</v>
      </c>
      <c r="H87" s="4">
        <v>106.36</v>
      </c>
      <c r="I87" s="4">
        <v>147.27000000000001</v>
      </c>
      <c r="J87" s="4">
        <v>149.09</v>
      </c>
      <c r="K87" s="4">
        <v>84.78</v>
      </c>
      <c r="L87" s="4">
        <v>95.69</v>
      </c>
      <c r="M87" s="4">
        <v>107.96</v>
      </c>
      <c r="N87" s="4">
        <v>120.69</v>
      </c>
      <c r="O87" s="4">
        <v>165</v>
      </c>
      <c r="P87" s="4">
        <v>167.5</v>
      </c>
      <c r="Q87" s="4">
        <v>149.1</v>
      </c>
      <c r="R87" s="4">
        <v>168.18</v>
      </c>
      <c r="S87" s="4">
        <v>190</v>
      </c>
      <c r="T87" s="4">
        <v>212.72</v>
      </c>
      <c r="U87" s="4">
        <v>294.54000000000002</v>
      </c>
      <c r="V87" s="4">
        <v>298.18</v>
      </c>
      <c r="W87" s="4">
        <v>162.74</v>
      </c>
      <c r="X87" s="4">
        <v>183.64</v>
      </c>
      <c r="Y87" s="4">
        <v>207.28</v>
      </c>
      <c r="Z87" s="4">
        <v>231.82</v>
      </c>
      <c r="AA87" s="4">
        <v>318.18</v>
      </c>
      <c r="AB87" s="4">
        <v>322.72000000000003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B35CC-4AE6-4EFC-8EFB-AC02E04D0D2F}">
  <sheetPr codeName="Sheet28">
    <tabColor theme="8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125</v>
      </c>
      <c r="C6" s="5" t="s">
        <v>82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2</v>
      </c>
      <c r="F12" s="1">
        <v>2</v>
      </c>
      <c r="G12" s="1">
        <v>2</v>
      </c>
      <c r="H12" s="1">
        <v>2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1.82</v>
      </c>
      <c r="F16" s="4">
        <v>2.5</v>
      </c>
      <c r="G16" s="4">
        <v>3.64</v>
      </c>
      <c r="H16" s="4">
        <v>4.54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1.82</v>
      </c>
      <c r="F17" s="4">
        <v>2.5</v>
      </c>
      <c r="G17" s="4">
        <v>3.64</v>
      </c>
      <c r="H17" s="4">
        <v>4.54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1.82</v>
      </c>
      <c r="F18" s="4">
        <v>2.5</v>
      </c>
      <c r="G18" s="4">
        <v>3.64</v>
      </c>
      <c r="H18" s="4">
        <v>4.54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1.82</v>
      </c>
      <c r="F19" s="4">
        <v>2.5</v>
      </c>
      <c r="G19" s="4">
        <v>3.64</v>
      </c>
      <c r="H19" s="4">
        <v>4.54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1.82</v>
      </c>
      <c r="F20" s="4">
        <v>2.5</v>
      </c>
      <c r="G20" s="4">
        <v>3.64</v>
      </c>
      <c r="H20" s="4">
        <v>4.54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1.82</v>
      </c>
      <c r="F21" s="4">
        <v>2.5</v>
      </c>
      <c r="G21" s="4">
        <v>3.64</v>
      </c>
      <c r="H21" s="4">
        <v>4.54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1.82</v>
      </c>
      <c r="F22" s="4">
        <v>2.5</v>
      </c>
      <c r="G22" s="4">
        <v>3.64</v>
      </c>
      <c r="H22" s="4">
        <v>4.54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1.82</v>
      </c>
      <c r="F23" s="4">
        <v>2.5</v>
      </c>
      <c r="G23" s="4">
        <v>3.64</v>
      </c>
      <c r="H23" s="4">
        <v>4.54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1.82</v>
      </c>
      <c r="F24" s="4">
        <v>2.5</v>
      </c>
      <c r="G24" s="4">
        <v>3.64</v>
      </c>
      <c r="H24" s="4">
        <v>4.54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1.82</v>
      </c>
      <c r="F25" s="4">
        <v>2.5</v>
      </c>
      <c r="G25" s="4">
        <v>3.64</v>
      </c>
      <c r="H25" s="4">
        <v>4.54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1.82</v>
      </c>
      <c r="F26" s="4">
        <v>2.5</v>
      </c>
      <c r="G26" s="4">
        <v>3.64</v>
      </c>
      <c r="H26" s="4">
        <v>4.54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1.82</v>
      </c>
      <c r="F27" s="4">
        <v>2.5</v>
      </c>
      <c r="G27" s="4">
        <v>3.64</v>
      </c>
      <c r="H27" s="4">
        <v>4.54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1.82</v>
      </c>
      <c r="F28" s="4">
        <v>2.5</v>
      </c>
      <c r="G28" s="4">
        <v>3.64</v>
      </c>
      <c r="H28" s="4">
        <v>4.54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1.82</v>
      </c>
      <c r="F29" s="4">
        <v>2.5</v>
      </c>
      <c r="G29" s="4">
        <v>3.64</v>
      </c>
      <c r="H29" s="4">
        <v>4.54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1.82</v>
      </c>
      <c r="F30" s="4">
        <v>2.5</v>
      </c>
      <c r="G30" s="4">
        <v>3.64</v>
      </c>
      <c r="H30" s="4">
        <v>4.54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1.82</v>
      </c>
      <c r="F31" s="4">
        <v>2.5</v>
      </c>
      <c r="G31" s="4">
        <v>3.64</v>
      </c>
      <c r="H31" s="4">
        <v>4.54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1.82</v>
      </c>
      <c r="F32" s="4">
        <v>2.5</v>
      </c>
      <c r="G32" s="4">
        <v>3.64</v>
      </c>
      <c r="H32" s="4">
        <v>4.54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1.82</v>
      </c>
      <c r="F33" s="4">
        <v>2.5</v>
      </c>
      <c r="G33" s="4">
        <v>3.64</v>
      </c>
      <c r="H33" s="4">
        <v>4.54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1.82</v>
      </c>
      <c r="F34" s="4">
        <v>2.5</v>
      </c>
      <c r="G34" s="4">
        <v>3.64</v>
      </c>
      <c r="H34" s="4">
        <v>4.54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1.82</v>
      </c>
      <c r="F35" s="4">
        <v>2.5</v>
      </c>
      <c r="G35" s="4">
        <v>3.64</v>
      </c>
      <c r="H35" s="4">
        <v>4.54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1.82</v>
      </c>
      <c r="F36" s="4">
        <v>2.5</v>
      </c>
      <c r="G36" s="4">
        <v>3.64</v>
      </c>
      <c r="H36" s="4">
        <v>4.54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1.82</v>
      </c>
      <c r="F37" s="4">
        <v>2.5</v>
      </c>
      <c r="G37" s="4">
        <v>3.64</v>
      </c>
      <c r="H37" s="4">
        <v>4.54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1.82</v>
      </c>
      <c r="F38" s="4">
        <v>2.5</v>
      </c>
      <c r="G38" s="4">
        <v>3.64</v>
      </c>
      <c r="H38" s="4">
        <v>4.54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1.82</v>
      </c>
      <c r="F39" s="4">
        <v>2.5</v>
      </c>
      <c r="G39" s="4">
        <v>3.64</v>
      </c>
      <c r="H39" s="4">
        <v>4.54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1.82</v>
      </c>
      <c r="F40" s="4">
        <v>2.5</v>
      </c>
      <c r="G40" s="4">
        <v>3.64</v>
      </c>
      <c r="H40" s="4">
        <v>4.54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1.82</v>
      </c>
      <c r="F41" s="4">
        <v>2.5</v>
      </c>
      <c r="G41" s="4">
        <v>3.64</v>
      </c>
      <c r="H41" s="4">
        <v>4.54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1.82</v>
      </c>
      <c r="F42" s="4">
        <v>2.5</v>
      </c>
      <c r="G42" s="4">
        <v>3.64</v>
      </c>
      <c r="H42" s="4">
        <v>4.54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1.82</v>
      </c>
      <c r="F43" s="4">
        <v>2.5</v>
      </c>
      <c r="G43" s="4">
        <v>3.64</v>
      </c>
      <c r="H43" s="4">
        <v>4.54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1.82</v>
      </c>
      <c r="F44" s="4">
        <v>2.5</v>
      </c>
      <c r="G44" s="4">
        <v>3.64</v>
      </c>
      <c r="H44" s="4">
        <v>4.54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1.82</v>
      </c>
      <c r="F45" s="4">
        <v>2.5</v>
      </c>
      <c r="G45" s="4">
        <v>3.64</v>
      </c>
      <c r="H45" s="4">
        <v>4.54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1.82</v>
      </c>
      <c r="F46" s="4">
        <v>2.5</v>
      </c>
      <c r="G46" s="4">
        <v>3.64</v>
      </c>
      <c r="H46" s="4">
        <v>4.54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1.82</v>
      </c>
      <c r="F47" s="4">
        <v>2.5</v>
      </c>
      <c r="G47" s="4">
        <v>3.64</v>
      </c>
      <c r="H47" s="4">
        <v>4.54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1.82</v>
      </c>
      <c r="F48" s="4">
        <v>2.5</v>
      </c>
      <c r="G48" s="4">
        <v>3.64</v>
      </c>
      <c r="H48" s="4">
        <v>4.54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1.82</v>
      </c>
      <c r="F49" s="4">
        <v>2.5</v>
      </c>
      <c r="G49" s="4">
        <v>3.64</v>
      </c>
      <c r="H49" s="4">
        <v>4.54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1.82</v>
      </c>
      <c r="F50" s="4">
        <v>2.5</v>
      </c>
      <c r="G50" s="4">
        <v>3.64</v>
      </c>
      <c r="H50" s="4">
        <v>4.54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1.82</v>
      </c>
      <c r="F51" s="4">
        <v>2.5</v>
      </c>
      <c r="G51" s="4">
        <v>3.64</v>
      </c>
      <c r="H51" s="4">
        <v>4.54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1.82</v>
      </c>
      <c r="F52" s="4">
        <v>2.5</v>
      </c>
      <c r="G52" s="4">
        <v>3.64</v>
      </c>
      <c r="H52" s="4">
        <v>4.54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1.82</v>
      </c>
      <c r="F53" s="4">
        <v>2.5</v>
      </c>
      <c r="G53" s="4">
        <v>3.64</v>
      </c>
      <c r="H53" s="4">
        <v>4.54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1.82</v>
      </c>
      <c r="F54" s="4">
        <v>2.5</v>
      </c>
      <c r="G54" s="4">
        <v>3.64</v>
      </c>
      <c r="H54" s="4">
        <v>4.54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1.82</v>
      </c>
      <c r="F55" s="4">
        <v>2.5</v>
      </c>
      <c r="G55" s="4">
        <v>3.64</v>
      </c>
      <c r="H55" s="4">
        <v>4.54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1.82</v>
      </c>
      <c r="F56" s="4">
        <v>2.5</v>
      </c>
      <c r="G56" s="4">
        <v>3.64</v>
      </c>
      <c r="H56" s="4">
        <v>4.54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1.82</v>
      </c>
      <c r="F57" s="4">
        <v>2.5</v>
      </c>
      <c r="G57" s="4">
        <v>3.64</v>
      </c>
      <c r="H57" s="4">
        <v>4.54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1.82</v>
      </c>
      <c r="F58" s="4">
        <v>2.5</v>
      </c>
      <c r="G58" s="4">
        <v>3.64</v>
      </c>
      <c r="H58" s="4">
        <v>4.54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1.82</v>
      </c>
      <c r="F59" s="4">
        <v>2.5</v>
      </c>
      <c r="G59" s="4">
        <v>3.64</v>
      </c>
      <c r="H59" s="4">
        <v>4.54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1.82</v>
      </c>
      <c r="F60" s="4">
        <v>2.5</v>
      </c>
      <c r="G60" s="4">
        <v>3.64</v>
      </c>
      <c r="H60" s="4">
        <v>4.54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1.82</v>
      </c>
      <c r="F61" s="4">
        <v>2.5</v>
      </c>
      <c r="G61" s="4">
        <v>3.64</v>
      </c>
      <c r="H61" s="4">
        <v>4.54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3.64</v>
      </c>
      <c r="F62" s="4">
        <v>4.32</v>
      </c>
      <c r="G62" s="4">
        <v>7.28</v>
      </c>
      <c r="H62" s="4">
        <v>8.18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3.64</v>
      </c>
      <c r="F63" s="4">
        <v>4.32</v>
      </c>
      <c r="G63" s="4">
        <v>7.28</v>
      </c>
      <c r="H63" s="4">
        <v>8.18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3.64</v>
      </c>
      <c r="F64" s="4">
        <v>4.32</v>
      </c>
      <c r="G64" s="4">
        <v>7.28</v>
      </c>
      <c r="H64" s="4">
        <v>8.18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3.64</v>
      </c>
      <c r="F65" s="4">
        <v>4.32</v>
      </c>
      <c r="G65" s="4">
        <v>7.28</v>
      </c>
      <c r="H65" s="4">
        <v>8.18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3.64</v>
      </c>
      <c r="F66" s="4">
        <v>4.32</v>
      </c>
      <c r="G66" s="4">
        <v>7.28</v>
      </c>
      <c r="H66" s="4">
        <v>8.18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3.64</v>
      </c>
      <c r="F67" s="4">
        <v>4.32</v>
      </c>
      <c r="G67" s="4">
        <v>7.28</v>
      </c>
      <c r="H67" s="4">
        <v>8.18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3.64</v>
      </c>
      <c r="F68" s="4">
        <v>4.32</v>
      </c>
      <c r="G68" s="4">
        <v>7.28</v>
      </c>
      <c r="H68" s="4">
        <v>8.18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3.64</v>
      </c>
      <c r="F69" s="4">
        <v>4.32</v>
      </c>
      <c r="G69" s="4">
        <v>7.28</v>
      </c>
      <c r="H69" s="4">
        <v>8.18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3.64</v>
      </c>
      <c r="F70" s="4">
        <v>4.32</v>
      </c>
      <c r="G70" s="4">
        <v>7.28</v>
      </c>
      <c r="H70" s="4">
        <v>8.18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3.64</v>
      </c>
      <c r="F71" s="4">
        <v>4.32</v>
      </c>
      <c r="G71" s="4">
        <v>7.28</v>
      </c>
      <c r="H71" s="4">
        <v>8.18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3.64</v>
      </c>
      <c r="F72" s="4">
        <v>4.32</v>
      </c>
      <c r="G72" s="4">
        <v>7.28</v>
      </c>
      <c r="H72" s="4">
        <v>8.18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3.64</v>
      </c>
      <c r="F73" s="4">
        <v>4.32</v>
      </c>
      <c r="G73" s="4">
        <v>7.28</v>
      </c>
      <c r="H73" s="4">
        <v>8.18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3.64</v>
      </c>
      <c r="F74" s="4">
        <v>4.32</v>
      </c>
      <c r="G74" s="4">
        <v>7.28</v>
      </c>
      <c r="H74" s="4">
        <v>8.18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3.64</v>
      </c>
      <c r="F75" s="4">
        <v>4.32</v>
      </c>
      <c r="G75" s="4">
        <v>7.28</v>
      </c>
      <c r="H75" s="4">
        <v>8.18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3.64</v>
      </c>
      <c r="F76" s="4">
        <v>4.32</v>
      </c>
      <c r="G76" s="4">
        <v>7.28</v>
      </c>
      <c r="H76" s="4">
        <v>8.18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3.64</v>
      </c>
      <c r="F77" s="4">
        <v>4.32</v>
      </c>
      <c r="G77" s="4">
        <v>7.28</v>
      </c>
      <c r="H77" s="4">
        <v>8.18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3.64</v>
      </c>
      <c r="F78" s="4">
        <v>4.32</v>
      </c>
      <c r="G78" s="4">
        <v>7.28</v>
      </c>
      <c r="H78" s="4">
        <v>8.18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3.64</v>
      </c>
      <c r="F79" s="4">
        <v>4.32</v>
      </c>
      <c r="G79" s="4">
        <v>7.28</v>
      </c>
      <c r="H79" s="4">
        <v>8.18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3.64</v>
      </c>
      <c r="F80" s="4">
        <v>4.32</v>
      </c>
      <c r="G80" s="4">
        <v>7.28</v>
      </c>
      <c r="H80" s="4">
        <v>8.18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3.64</v>
      </c>
      <c r="F81" s="4">
        <v>4.32</v>
      </c>
      <c r="G81" s="4">
        <v>7.28</v>
      </c>
      <c r="H81" s="4">
        <v>8.18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3.64</v>
      </c>
      <c r="F82" s="4">
        <v>4.32</v>
      </c>
      <c r="G82" s="4">
        <v>7.28</v>
      </c>
      <c r="H82" s="4">
        <v>8.18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3.64</v>
      </c>
      <c r="F83" s="4">
        <v>4.32</v>
      </c>
      <c r="G83" s="4">
        <v>7.28</v>
      </c>
      <c r="H83" s="4">
        <v>8.18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3.64</v>
      </c>
      <c r="F84" s="4">
        <v>4.32</v>
      </c>
      <c r="G84" s="4">
        <v>7.28</v>
      </c>
      <c r="H84" s="4">
        <v>8.18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3.64</v>
      </c>
      <c r="F85" s="4">
        <v>4.32</v>
      </c>
      <c r="G85" s="4">
        <v>7.28</v>
      </c>
      <c r="H85" s="4">
        <v>8.18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3.64</v>
      </c>
      <c r="F86" s="4">
        <v>4.32</v>
      </c>
      <c r="G86" s="4">
        <v>7.28</v>
      </c>
      <c r="H86" s="4">
        <v>8.18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3.64</v>
      </c>
      <c r="F87" s="4">
        <v>4.32</v>
      </c>
      <c r="G87" s="4">
        <v>7.28</v>
      </c>
      <c r="H87" s="4">
        <v>8.18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0B3B6-8976-4207-87D2-022873A9B1FE}">
  <sheetPr codeName="Sheet29">
    <tabColor theme="8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125</v>
      </c>
      <c r="C6" s="5" t="s">
        <v>83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4</v>
      </c>
      <c r="F12" s="1">
        <v>4</v>
      </c>
      <c r="G12" s="1">
        <v>4</v>
      </c>
      <c r="H12" s="1">
        <v>4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1.96</v>
      </c>
      <c r="F16" s="4">
        <v>2.7</v>
      </c>
      <c r="G16" s="4">
        <v>3.92</v>
      </c>
      <c r="H16" s="4">
        <v>4.9000000000000004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1.96</v>
      </c>
      <c r="F17" s="4">
        <v>2.7</v>
      </c>
      <c r="G17" s="4">
        <v>3.92</v>
      </c>
      <c r="H17" s="4">
        <v>4.9000000000000004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1.96</v>
      </c>
      <c r="F18" s="4">
        <v>2.7</v>
      </c>
      <c r="G18" s="4">
        <v>3.92</v>
      </c>
      <c r="H18" s="4">
        <v>4.9000000000000004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1.96</v>
      </c>
      <c r="F19" s="4">
        <v>2.7</v>
      </c>
      <c r="G19" s="4">
        <v>3.92</v>
      </c>
      <c r="H19" s="4">
        <v>4.9000000000000004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1.96</v>
      </c>
      <c r="F20" s="4">
        <v>2.7</v>
      </c>
      <c r="G20" s="4">
        <v>3.92</v>
      </c>
      <c r="H20" s="4">
        <v>4.9000000000000004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1.96</v>
      </c>
      <c r="F21" s="4">
        <v>2.7</v>
      </c>
      <c r="G21" s="4">
        <v>3.92</v>
      </c>
      <c r="H21" s="4">
        <v>4.9000000000000004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1.96</v>
      </c>
      <c r="F22" s="4">
        <v>2.7</v>
      </c>
      <c r="G22" s="4">
        <v>3.92</v>
      </c>
      <c r="H22" s="4">
        <v>4.9000000000000004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1.96</v>
      </c>
      <c r="F23" s="4">
        <v>2.7</v>
      </c>
      <c r="G23" s="4">
        <v>3.92</v>
      </c>
      <c r="H23" s="4">
        <v>4.9000000000000004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1.96</v>
      </c>
      <c r="F24" s="4">
        <v>2.7</v>
      </c>
      <c r="G24" s="4">
        <v>3.92</v>
      </c>
      <c r="H24" s="4">
        <v>4.9000000000000004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1.96</v>
      </c>
      <c r="F25" s="4">
        <v>2.7</v>
      </c>
      <c r="G25" s="4">
        <v>3.92</v>
      </c>
      <c r="H25" s="4">
        <v>4.9000000000000004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1.96</v>
      </c>
      <c r="F26" s="4">
        <v>2.7</v>
      </c>
      <c r="G26" s="4">
        <v>3.92</v>
      </c>
      <c r="H26" s="4">
        <v>4.9000000000000004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1.96</v>
      </c>
      <c r="F27" s="4">
        <v>2.7</v>
      </c>
      <c r="G27" s="4">
        <v>3.92</v>
      </c>
      <c r="H27" s="4">
        <v>4.9000000000000004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1.96</v>
      </c>
      <c r="F28" s="4">
        <v>2.7</v>
      </c>
      <c r="G28" s="4">
        <v>3.92</v>
      </c>
      <c r="H28" s="4">
        <v>4.9000000000000004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1.96</v>
      </c>
      <c r="F29" s="4">
        <v>2.7</v>
      </c>
      <c r="G29" s="4">
        <v>3.92</v>
      </c>
      <c r="H29" s="4">
        <v>4.9000000000000004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1.96</v>
      </c>
      <c r="F30" s="4">
        <v>2.7</v>
      </c>
      <c r="G30" s="4">
        <v>3.92</v>
      </c>
      <c r="H30" s="4">
        <v>4.9000000000000004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1.96</v>
      </c>
      <c r="F31" s="4">
        <v>2.7</v>
      </c>
      <c r="G31" s="4">
        <v>3.92</v>
      </c>
      <c r="H31" s="4">
        <v>4.9000000000000004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1.96</v>
      </c>
      <c r="F32" s="4">
        <v>2.7</v>
      </c>
      <c r="G32" s="4">
        <v>3.92</v>
      </c>
      <c r="H32" s="4">
        <v>4.9000000000000004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1.96</v>
      </c>
      <c r="F33" s="4">
        <v>2.7</v>
      </c>
      <c r="G33" s="4">
        <v>3.92</v>
      </c>
      <c r="H33" s="4">
        <v>4.9000000000000004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1.96</v>
      </c>
      <c r="F34" s="4">
        <v>2.7</v>
      </c>
      <c r="G34" s="4">
        <v>3.92</v>
      </c>
      <c r="H34" s="4">
        <v>4.9000000000000004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1.96</v>
      </c>
      <c r="F35" s="4">
        <v>2.7</v>
      </c>
      <c r="G35" s="4">
        <v>3.92</v>
      </c>
      <c r="H35" s="4">
        <v>4.9000000000000004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1.96</v>
      </c>
      <c r="F36" s="4">
        <v>2.7</v>
      </c>
      <c r="G36" s="4">
        <v>3.92</v>
      </c>
      <c r="H36" s="4">
        <v>4.9000000000000004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1.96</v>
      </c>
      <c r="F37" s="4">
        <v>2.7</v>
      </c>
      <c r="G37" s="4">
        <v>3.92</v>
      </c>
      <c r="H37" s="4">
        <v>4.9000000000000004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1.96</v>
      </c>
      <c r="F38" s="4">
        <v>2.7</v>
      </c>
      <c r="G38" s="4">
        <v>3.92</v>
      </c>
      <c r="H38" s="4">
        <v>4.9000000000000004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1.96</v>
      </c>
      <c r="F39" s="4">
        <v>2.7</v>
      </c>
      <c r="G39" s="4">
        <v>3.92</v>
      </c>
      <c r="H39" s="4">
        <v>4.9000000000000004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1.96</v>
      </c>
      <c r="F40" s="4">
        <v>2.7</v>
      </c>
      <c r="G40" s="4">
        <v>3.92</v>
      </c>
      <c r="H40" s="4">
        <v>4.9000000000000004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1.96</v>
      </c>
      <c r="F41" s="4">
        <v>2.7</v>
      </c>
      <c r="G41" s="4">
        <v>3.92</v>
      </c>
      <c r="H41" s="4">
        <v>4.9000000000000004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1.96</v>
      </c>
      <c r="F42" s="4">
        <v>2.7</v>
      </c>
      <c r="G42" s="4">
        <v>3.92</v>
      </c>
      <c r="H42" s="4">
        <v>4.9000000000000004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1.96</v>
      </c>
      <c r="F43" s="4">
        <v>2.7</v>
      </c>
      <c r="G43" s="4">
        <v>3.92</v>
      </c>
      <c r="H43" s="4">
        <v>4.9000000000000004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1.96</v>
      </c>
      <c r="F44" s="4">
        <v>2.7</v>
      </c>
      <c r="G44" s="4">
        <v>3.92</v>
      </c>
      <c r="H44" s="4">
        <v>4.9000000000000004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1.96</v>
      </c>
      <c r="F45" s="4">
        <v>2.7</v>
      </c>
      <c r="G45" s="4">
        <v>3.92</v>
      </c>
      <c r="H45" s="4">
        <v>4.9000000000000004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1.96</v>
      </c>
      <c r="F46" s="4">
        <v>2.7</v>
      </c>
      <c r="G46" s="4">
        <v>3.92</v>
      </c>
      <c r="H46" s="4">
        <v>4.9000000000000004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1.96</v>
      </c>
      <c r="F47" s="4">
        <v>2.7</v>
      </c>
      <c r="G47" s="4">
        <v>3.92</v>
      </c>
      <c r="H47" s="4">
        <v>4.9000000000000004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1.96</v>
      </c>
      <c r="F48" s="4">
        <v>2.7</v>
      </c>
      <c r="G48" s="4">
        <v>3.92</v>
      </c>
      <c r="H48" s="4">
        <v>4.9000000000000004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1.96</v>
      </c>
      <c r="F49" s="4">
        <v>2.7</v>
      </c>
      <c r="G49" s="4">
        <v>3.92</v>
      </c>
      <c r="H49" s="4">
        <v>4.9000000000000004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1.96</v>
      </c>
      <c r="F50" s="4">
        <v>2.7</v>
      </c>
      <c r="G50" s="4">
        <v>3.92</v>
      </c>
      <c r="H50" s="4">
        <v>4.9000000000000004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1.96</v>
      </c>
      <c r="F51" s="4">
        <v>2.7</v>
      </c>
      <c r="G51" s="4">
        <v>3.92</v>
      </c>
      <c r="H51" s="4">
        <v>4.9000000000000004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1.96</v>
      </c>
      <c r="F52" s="4">
        <v>2.7</v>
      </c>
      <c r="G52" s="4">
        <v>3.92</v>
      </c>
      <c r="H52" s="4">
        <v>4.9000000000000004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1.96</v>
      </c>
      <c r="F53" s="4">
        <v>2.7</v>
      </c>
      <c r="G53" s="4">
        <v>3.92</v>
      </c>
      <c r="H53" s="4">
        <v>4.9000000000000004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1.96</v>
      </c>
      <c r="F54" s="4">
        <v>2.7</v>
      </c>
      <c r="G54" s="4">
        <v>3.92</v>
      </c>
      <c r="H54" s="4">
        <v>4.9000000000000004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1.96</v>
      </c>
      <c r="F55" s="4">
        <v>2.7</v>
      </c>
      <c r="G55" s="4">
        <v>3.92</v>
      </c>
      <c r="H55" s="4">
        <v>4.9000000000000004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1.96</v>
      </c>
      <c r="F56" s="4">
        <v>2.7</v>
      </c>
      <c r="G56" s="4">
        <v>3.92</v>
      </c>
      <c r="H56" s="4">
        <v>4.9000000000000004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1.96</v>
      </c>
      <c r="F57" s="4">
        <v>2.7</v>
      </c>
      <c r="G57" s="4">
        <v>3.92</v>
      </c>
      <c r="H57" s="4">
        <v>4.9000000000000004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1.96</v>
      </c>
      <c r="F58" s="4">
        <v>2.7</v>
      </c>
      <c r="G58" s="4">
        <v>3.92</v>
      </c>
      <c r="H58" s="4">
        <v>4.9000000000000004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1.96</v>
      </c>
      <c r="F59" s="4">
        <v>2.7</v>
      </c>
      <c r="G59" s="4">
        <v>3.92</v>
      </c>
      <c r="H59" s="4">
        <v>4.9000000000000004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1.96</v>
      </c>
      <c r="F60" s="4">
        <v>2.7</v>
      </c>
      <c r="G60" s="4">
        <v>3.92</v>
      </c>
      <c r="H60" s="4">
        <v>4.9000000000000004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1.96</v>
      </c>
      <c r="F61" s="4">
        <v>2.7</v>
      </c>
      <c r="G61" s="4">
        <v>3.92</v>
      </c>
      <c r="H61" s="4">
        <v>4.9000000000000004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3.93</v>
      </c>
      <c r="F62" s="4">
        <v>4.67</v>
      </c>
      <c r="G62" s="4">
        <v>7.86</v>
      </c>
      <c r="H62" s="4">
        <v>8.84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3.93</v>
      </c>
      <c r="F63" s="4">
        <v>4.67</v>
      </c>
      <c r="G63" s="4">
        <v>7.86</v>
      </c>
      <c r="H63" s="4">
        <v>8.84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3.93</v>
      </c>
      <c r="F64" s="4">
        <v>4.67</v>
      </c>
      <c r="G64" s="4">
        <v>7.86</v>
      </c>
      <c r="H64" s="4">
        <v>8.84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3.93</v>
      </c>
      <c r="F65" s="4">
        <v>4.67</v>
      </c>
      <c r="G65" s="4">
        <v>7.86</v>
      </c>
      <c r="H65" s="4">
        <v>8.84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3.93</v>
      </c>
      <c r="F66" s="4">
        <v>4.67</v>
      </c>
      <c r="G66" s="4">
        <v>7.86</v>
      </c>
      <c r="H66" s="4">
        <v>8.84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3.93</v>
      </c>
      <c r="F67" s="4">
        <v>4.67</v>
      </c>
      <c r="G67" s="4">
        <v>7.86</v>
      </c>
      <c r="H67" s="4">
        <v>8.84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3.93</v>
      </c>
      <c r="F68" s="4">
        <v>4.67</v>
      </c>
      <c r="G68" s="4">
        <v>7.86</v>
      </c>
      <c r="H68" s="4">
        <v>8.84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3.93</v>
      </c>
      <c r="F69" s="4">
        <v>4.67</v>
      </c>
      <c r="G69" s="4">
        <v>7.86</v>
      </c>
      <c r="H69" s="4">
        <v>8.84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3.93</v>
      </c>
      <c r="F70" s="4">
        <v>4.67</v>
      </c>
      <c r="G70" s="4">
        <v>7.86</v>
      </c>
      <c r="H70" s="4">
        <v>8.84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3.93</v>
      </c>
      <c r="F71" s="4">
        <v>4.67</v>
      </c>
      <c r="G71" s="4">
        <v>7.86</v>
      </c>
      <c r="H71" s="4">
        <v>8.84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3.93</v>
      </c>
      <c r="F72" s="4">
        <v>4.67</v>
      </c>
      <c r="G72" s="4">
        <v>7.86</v>
      </c>
      <c r="H72" s="4">
        <v>8.84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3.93</v>
      </c>
      <c r="F73" s="4">
        <v>4.67</v>
      </c>
      <c r="G73" s="4">
        <v>7.86</v>
      </c>
      <c r="H73" s="4">
        <v>8.84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3.93</v>
      </c>
      <c r="F74" s="4">
        <v>4.67</v>
      </c>
      <c r="G74" s="4">
        <v>7.86</v>
      </c>
      <c r="H74" s="4">
        <v>8.84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3.93</v>
      </c>
      <c r="F75" s="4">
        <v>4.67</v>
      </c>
      <c r="G75" s="4">
        <v>7.86</v>
      </c>
      <c r="H75" s="4">
        <v>8.84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3.93</v>
      </c>
      <c r="F76" s="4">
        <v>4.67</v>
      </c>
      <c r="G76" s="4">
        <v>7.86</v>
      </c>
      <c r="H76" s="4">
        <v>8.84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3.93</v>
      </c>
      <c r="F77" s="4">
        <v>4.67</v>
      </c>
      <c r="G77" s="4">
        <v>7.86</v>
      </c>
      <c r="H77" s="4">
        <v>8.84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3.93</v>
      </c>
      <c r="F78" s="4">
        <v>4.67</v>
      </c>
      <c r="G78" s="4">
        <v>7.86</v>
      </c>
      <c r="H78" s="4">
        <v>8.84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3.93</v>
      </c>
      <c r="F79" s="4">
        <v>4.67</v>
      </c>
      <c r="G79" s="4">
        <v>7.86</v>
      </c>
      <c r="H79" s="4">
        <v>8.84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3.93</v>
      </c>
      <c r="F80" s="4">
        <v>4.67</v>
      </c>
      <c r="G80" s="4">
        <v>7.86</v>
      </c>
      <c r="H80" s="4">
        <v>8.84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3.93</v>
      </c>
      <c r="F81" s="4">
        <v>4.67</v>
      </c>
      <c r="G81" s="4">
        <v>7.86</v>
      </c>
      <c r="H81" s="4">
        <v>8.84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3.93</v>
      </c>
      <c r="F82" s="4">
        <v>4.67</v>
      </c>
      <c r="G82" s="4">
        <v>7.86</v>
      </c>
      <c r="H82" s="4">
        <v>8.84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3.93</v>
      </c>
      <c r="F83" s="4">
        <v>4.67</v>
      </c>
      <c r="G83" s="4">
        <v>7.86</v>
      </c>
      <c r="H83" s="4">
        <v>8.84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3.93</v>
      </c>
      <c r="F84" s="4">
        <v>4.67</v>
      </c>
      <c r="G84" s="4">
        <v>7.86</v>
      </c>
      <c r="H84" s="4">
        <v>8.84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3.93</v>
      </c>
      <c r="F85" s="4">
        <v>4.67</v>
      </c>
      <c r="G85" s="4">
        <v>7.86</v>
      </c>
      <c r="H85" s="4">
        <v>8.84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3.93</v>
      </c>
      <c r="F86" s="4">
        <v>4.67</v>
      </c>
      <c r="G86" s="4">
        <v>7.86</v>
      </c>
      <c r="H86" s="4">
        <v>8.84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3.93</v>
      </c>
      <c r="F87" s="4">
        <v>4.67</v>
      </c>
      <c r="G87" s="4">
        <v>7.86</v>
      </c>
      <c r="H87" s="4">
        <v>8.84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B31FF-BA5B-45AD-89C3-AA48B69B75C4}">
  <sheetPr codeName="Sheet30">
    <tabColor theme="8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0.91</v>
      </c>
      <c r="F16" s="4">
        <v>4.32</v>
      </c>
      <c r="G16" s="4">
        <v>1.82</v>
      </c>
      <c r="H16" s="4">
        <v>6.36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0.91</v>
      </c>
      <c r="F17" s="4">
        <v>4.32</v>
      </c>
      <c r="G17" s="4">
        <v>1.82</v>
      </c>
      <c r="H17" s="4">
        <v>6.36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0.91</v>
      </c>
      <c r="F18" s="4">
        <v>4.32</v>
      </c>
      <c r="G18" s="4">
        <v>1.82</v>
      </c>
      <c r="H18" s="4">
        <v>6.36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0.91</v>
      </c>
      <c r="F19" s="4">
        <v>4.32</v>
      </c>
      <c r="G19" s="4">
        <v>1.82</v>
      </c>
      <c r="H19" s="4">
        <v>6.36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0.91</v>
      </c>
      <c r="F20" s="4">
        <v>4.32</v>
      </c>
      <c r="G20" s="4">
        <v>1.82</v>
      </c>
      <c r="H20" s="4">
        <v>6.36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0.91</v>
      </c>
      <c r="F21" s="4">
        <v>4.32</v>
      </c>
      <c r="G21" s="4">
        <v>1.82</v>
      </c>
      <c r="H21" s="4">
        <v>6.36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0.91</v>
      </c>
      <c r="F22" s="4">
        <v>4.32</v>
      </c>
      <c r="G22" s="4">
        <v>1.82</v>
      </c>
      <c r="H22" s="4">
        <v>6.36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0.91</v>
      </c>
      <c r="F23" s="4">
        <v>4.32</v>
      </c>
      <c r="G23" s="4">
        <v>1.82</v>
      </c>
      <c r="H23" s="4">
        <v>6.36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0.91</v>
      </c>
      <c r="F24" s="4">
        <v>4.32</v>
      </c>
      <c r="G24" s="4">
        <v>1.82</v>
      </c>
      <c r="H24" s="4">
        <v>6.36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0.91</v>
      </c>
      <c r="F25" s="4">
        <v>4.32</v>
      </c>
      <c r="G25" s="4">
        <v>1.82</v>
      </c>
      <c r="H25" s="4">
        <v>6.36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0.91</v>
      </c>
      <c r="F26" s="4">
        <v>4.32</v>
      </c>
      <c r="G26" s="4">
        <v>1.82</v>
      </c>
      <c r="H26" s="4">
        <v>6.36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0.91</v>
      </c>
      <c r="F27" s="4">
        <v>4.32</v>
      </c>
      <c r="G27" s="4">
        <v>1.82</v>
      </c>
      <c r="H27" s="4">
        <v>6.36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0.91</v>
      </c>
      <c r="F28" s="4">
        <v>4.32</v>
      </c>
      <c r="G28" s="4">
        <v>1.82</v>
      </c>
      <c r="H28" s="4">
        <v>6.36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0.91</v>
      </c>
      <c r="F29" s="4">
        <v>4.32</v>
      </c>
      <c r="G29" s="4">
        <v>1.82</v>
      </c>
      <c r="H29" s="4">
        <v>6.36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0.91</v>
      </c>
      <c r="F30" s="4">
        <v>4.32</v>
      </c>
      <c r="G30" s="4">
        <v>1.82</v>
      </c>
      <c r="H30" s="4">
        <v>6.36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0.91</v>
      </c>
      <c r="F31" s="4">
        <v>4.32</v>
      </c>
      <c r="G31" s="4">
        <v>1.82</v>
      </c>
      <c r="H31" s="4">
        <v>6.36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0.91</v>
      </c>
      <c r="F32" s="4">
        <v>4.32</v>
      </c>
      <c r="G32" s="4">
        <v>1.82</v>
      </c>
      <c r="H32" s="4">
        <v>6.36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0.91</v>
      </c>
      <c r="F33" s="4">
        <v>4.32</v>
      </c>
      <c r="G33" s="4">
        <v>1.82</v>
      </c>
      <c r="H33" s="4">
        <v>6.36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0.91</v>
      </c>
      <c r="F34" s="4">
        <v>4.32</v>
      </c>
      <c r="G34" s="4">
        <v>1.82</v>
      </c>
      <c r="H34" s="4">
        <v>6.36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0.91</v>
      </c>
      <c r="F35" s="4">
        <v>4.32</v>
      </c>
      <c r="G35" s="4">
        <v>1.82</v>
      </c>
      <c r="H35" s="4">
        <v>6.36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0.91</v>
      </c>
      <c r="F36" s="4">
        <v>4.32</v>
      </c>
      <c r="G36" s="4">
        <v>1.82</v>
      </c>
      <c r="H36" s="4">
        <v>6.36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0.91</v>
      </c>
      <c r="F37" s="4">
        <v>4.32</v>
      </c>
      <c r="G37" s="4">
        <v>1.82</v>
      </c>
      <c r="H37" s="4">
        <v>6.36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0.91</v>
      </c>
      <c r="F38" s="4">
        <v>4.32</v>
      </c>
      <c r="G38" s="4">
        <v>1.82</v>
      </c>
      <c r="H38" s="4">
        <v>6.36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0.91</v>
      </c>
      <c r="F39" s="4">
        <v>4.32</v>
      </c>
      <c r="G39" s="4">
        <v>1.82</v>
      </c>
      <c r="H39" s="4">
        <v>6.36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0.91</v>
      </c>
      <c r="F40" s="4">
        <v>4.32</v>
      </c>
      <c r="G40" s="4">
        <v>1.82</v>
      </c>
      <c r="H40" s="4">
        <v>6.36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0.91</v>
      </c>
      <c r="F41" s="4">
        <v>4.32</v>
      </c>
      <c r="G41" s="4">
        <v>1.82</v>
      </c>
      <c r="H41" s="4">
        <v>6.36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0.91</v>
      </c>
      <c r="F42" s="4">
        <v>4.32</v>
      </c>
      <c r="G42" s="4">
        <v>1.82</v>
      </c>
      <c r="H42" s="4">
        <v>6.36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0.91</v>
      </c>
      <c r="F43" s="4">
        <v>4.32</v>
      </c>
      <c r="G43" s="4">
        <v>1.82</v>
      </c>
      <c r="H43" s="4">
        <v>6.36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0.91</v>
      </c>
      <c r="F44" s="4">
        <v>4.32</v>
      </c>
      <c r="G44" s="4">
        <v>1.82</v>
      </c>
      <c r="H44" s="4">
        <v>6.36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0.91</v>
      </c>
      <c r="F45" s="4">
        <v>4.32</v>
      </c>
      <c r="G45" s="4">
        <v>1.82</v>
      </c>
      <c r="H45" s="4">
        <v>6.36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0.91</v>
      </c>
      <c r="F46" s="4">
        <v>4.32</v>
      </c>
      <c r="G46" s="4">
        <v>1.82</v>
      </c>
      <c r="H46" s="4">
        <v>6.36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0.91</v>
      </c>
      <c r="F47" s="4">
        <v>4.32</v>
      </c>
      <c r="G47" s="4">
        <v>1.82</v>
      </c>
      <c r="H47" s="4">
        <v>6.36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0.91</v>
      </c>
      <c r="F48" s="4">
        <v>4.32</v>
      </c>
      <c r="G48" s="4">
        <v>1.82</v>
      </c>
      <c r="H48" s="4">
        <v>6.36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0.91</v>
      </c>
      <c r="F49" s="4">
        <v>4.32</v>
      </c>
      <c r="G49" s="4">
        <v>1.82</v>
      </c>
      <c r="H49" s="4">
        <v>6.36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0.91</v>
      </c>
      <c r="F50" s="4">
        <v>4.32</v>
      </c>
      <c r="G50" s="4">
        <v>1.82</v>
      </c>
      <c r="H50" s="4">
        <v>6.36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0.91</v>
      </c>
      <c r="F51" s="4">
        <v>4.32</v>
      </c>
      <c r="G51" s="4">
        <v>1.82</v>
      </c>
      <c r="H51" s="4">
        <v>6.36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0.91</v>
      </c>
      <c r="F52" s="4">
        <v>4.32</v>
      </c>
      <c r="G52" s="4">
        <v>1.82</v>
      </c>
      <c r="H52" s="4">
        <v>6.36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0.91</v>
      </c>
      <c r="F53" s="4">
        <v>4.32</v>
      </c>
      <c r="G53" s="4">
        <v>1.82</v>
      </c>
      <c r="H53" s="4">
        <v>6.36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0.91</v>
      </c>
      <c r="F54" s="4">
        <v>4.32</v>
      </c>
      <c r="G54" s="4">
        <v>1.82</v>
      </c>
      <c r="H54" s="4">
        <v>6.36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0.91</v>
      </c>
      <c r="F55" s="4">
        <v>4.32</v>
      </c>
      <c r="G55" s="4">
        <v>1.82</v>
      </c>
      <c r="H55" s="4">
        <v>6.36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0.91</v>
      </c>
      <c r="F56" s="4">
        <v>4.32</v>
      </c>
      <c r="G56" s="4">
        <v>1.82</v>
      </c>
      <c r="H56" s="4">
        <v>6.36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0.91</v>
      </c>
      <c r="F57" s="4">
        <v>4.32</v>
      </c>
      <c r="G57" s="4">
        <v>1.82</v>
      </c>
      <c r="H57" s="4">
        <v>6.36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0.91</v>
      </c>
      <c r="F58" s="4">
        <v>4.32</v>
      </c>
      <c r="G58" s="4">
        <v>1.82</v>
      </c>
      <c r="H58" s="4">
        <v>6.36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0.91</v>
      </c>
      <c r="F59" s="4">
        <v>4.32</v>
      </c>
      <c r="G59" s="4">
        <v>1.82</v>
      </c>
      <c r="H59" s="4">
        <v>6.36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0.91</v>
      </c>
      <c r="F60" s="4">
        <v>4.32</v>
      </c>
      <c r="G60" s="4">
        <v>1.82</v>
      </c>
      <c r="H60" s="4">
        <v>6.36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0.91</v>
      </c>
      <c r="F61" s="4">
        <v>4.32</v>
      </c>
      <c r="G61" s="4">
        <v>1.82</v>
      </c>
      <c r="H61" s="4">
        <v>6.36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0.91</v>
      </c>
      <c r="F62" s="4">
        <v>4.32</v>
      </c>
      <c r="G62" s="4">
        <v>1.82</v>
      </c>
      <c r="H62" s="4">
        <v>6.36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1.27</v>
      </c>
      <c r="F63" s="4">
        <v>4.68</v>
      </c>
      <c r="G63" s="4">
        <v>2.54</v>
      </c>
      <c r="H63" s="4">
        <v>7.08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1.27</v>
      </c>
      <c r="F64" s="4">
        <v>4.68</v>
      </c>
      <c r="G64" s="4">
        <v>2.54</v>
      </c>
      <c r="H64" s="4">
        <v>7.08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1.27</v>
      </c>
      <c r="F65" s="4">
        <v>4.68</v>
      </c>
      <c r="G65" s="4">
        <v>2.54</v>
      </c>
      <c r="H65" s="4">
        <v>7.08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1.27</v>
      </c>
      <c r="F66" s="4">
        <v>4.68</v>
      </c>
      <c r="G66" s="4">
        <v>2.54</v>
      </c>
      <c r="H66" s="4">
        <v>7.08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1.27</v>
      </c>
      <c r="F67" s="4">
        <v>4.68</v>
      </c>
      <c r="G67" s="4">
        <v>2.54</v>
      </c>
      <c r="H67" s="4">
        <v>7.08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1.27</v>
      </c>
      <c r="F68" s="4">
        <v>4.68</v>
      </c>
      <c r="G68" s="4">
        <v>2.54</v>
      </c>
      <c r="H68" s="4">
        <v>7.08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1.27</v>
      </c>
      <c r="F69" s="4">
        <v>4.68</v>
      </c>
      <c r="G69" s="4">
        <v>2.54</v>
      </c>
      <c r="H69" s="4">
        <v>7.08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1.27</v>
      </c>
      <c r="F70" s="4">
        <v>4.68</v>
      </c>
      <c r="G70" s="4">
        <v>2.54</v>
      </c>
      <c r="H70" s="4">
        <v>7.08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1.27</v>
      </c>
      <c r="F71" s="4">
        <v>4.68</v>
      </c>
      <c r="G71" s="4">
        <v>2.54</v>
      </c>
      <c r="H71" s="4">
        <v>7.08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1.27</v>
      </c>
      <c r="F72" s="4">
        <v>4.68</v>
      </c>
      <c r="G72" s="4">
        <v>2.54</v>
      </c>
      <c r="H72" s="4">
        <v>7.08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1.27</v>
      </c>
      <c r="F73" s="4">
        <v>4.68</v>
      </c>
      <c r="G73" s="4">
        <v>2.54</v>
      </c>
      <c r="H73" s="4">
        <v>7.08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1.27</v>
      </c>
      <c r="F74" s="4">
        <v>4.68</v>
      </c>
      <c r="G74" s="4">
        <v>2.54</v>
      </c>
      <c r="H74" s="4">
        <v>7.08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1.27</v>
      </c>
      <c r="F75" s="4">
        <v>4.68</v>
      </c>
      <c r="G75" s="4">
        <v>2.54</v>
      </c>
      <c r="H75" s="4">
        <v>7.08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1.27</v>
      </c>
      <c r="F76" s="4">
        <v>4.68</v>
      </c>
      <c r="G76" s="4">
        <v>2.54</v>
      </c>
      <c r="H76" s="4">
        <v>7.08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1.27</v>
      </c>
      <c r="F77" s="4">
        <v>4.68</v>
      </c>
      <c r="G77" s="4">
        <v>2.54</v>
      </c>
      <c r="H77" s="4">
        <v>7.08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1.27</v>
      </c>
      <c r="F78" s="4">
        <v>4.68</v>
      </c>
      <c r="G78" s="4">
        <v>2.54</v>
      </c>
      <c r="H78" s="4">
        <v>7.08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1.27</v>
      </c>
      <c r="F79" s="4">
        <v>4.68</v>
      </c>
      <c r="G79" s="4">
        <v>2.54</v>
      </c>
      <c r="H79" s="4">
        <v>7.08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1.27</v>
      </c>
      <c r="F80" s="4">
        <v>4.68</v>
      </c>
      <c r="G80" s="4">
        <v>2.54</v>
      </c>
      <c r="H80" s="4">
        <v>7.08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1.27</v>
      </c>
      <c r="F81" s="4">
        <v>4.68</v>
      </c>
      <c r="G81" s="4">
        <v>2.54</v>
      </c>
      <c r="H81" s="4">
        <v>7.08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1.27</v>
      </c>
      <c r="F82" s="4">
        <v>4.68</v>
      </c>
      <c r="G82" s="4">
        <v>2.54</v>
      </c>
      <c r="H82" s="4">
        <v>7.08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1.27</v>
      </c>
      <c r="F83" s="4">
        <v>4.68</v>
      </c>
      <c r="G83" s="4">
        <v>2.54</v>
      </c>
      <c r="H83" s="4">
        <v>7.08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1.27</v>
      </c>
      <c r="F84" s="4">
        <v>4.68</v>
      </c>
      <c r="G84" s="4">
        <v>2.54</v>
      </c>
      <c r="H84" s="4">
        <v>7.08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1.27</v>
      </c>
      <c r="F85" s="4">
        <v>4.68</v>
      </c>
      <c r="G85" s="4">
        <v>2.54</v>
      </c>
      <c r="H85" s="4">
        <v>7.08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1.27</v>
      </c>
      <c r="F86" s="4">
        <v>4.68</v>
      </c>
      <c r="G86" s="4">
        <v>2.54</v>
      </c>
      <c r="H86" s="4">
        <v>7.08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1.27</v>
      </c>
      <c r="F87" s="4">
        <v>4.68</v>
      </c>
      <c r="G87" s="4">
        <v>2.54</v>
      </c>
      <c r="H87" s="4">
        <v>7.08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D6A31-7E66-40CD-A250-E80F2FF1BE10}">
  <sheetPr codeName="Sheet31">
    <tabColor theme="8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127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0.77</v>
      </c>
      <c r="F16" s="4">
        <v>2.41</v>
      </c>
      <c r="G16" s="4">
        <v>1.54</v>
      </c>
      <c r="H16" s="4">
        <v>3.72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0.77</v>
      </c>
      <c r="F17" s="4">
        <v>2.41</v>
      </c>
      <c r="G17" s="4">
        <v>1.54</v>
      </c>
      <c r="H17" s="4">
        <v>3.72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0.77</v>
      </c>
      <c r="F18" s="4">
        <v>2.41</v>
      </c>
      <c r="G18" s="4">
        <v>1.54</v>
      </c>
      <c r="H18" s="4">
        <v>3.72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0.77</v>
      </c>
      <c r="F19" s="4">
        <v>2.41</v>
      </c>
      <c r="G19" s="4">
        <v>1.54</v>
      </c>
      <c r="H19" s="4">
        <v>3.72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0.77</v>
      </c>
      <c r="F20" s="4">
        <v>2.41</v>
      </c>
      <c r="G20" s="4">
        <v>1.54</v>
      </c>
      <c r="H20" s="4">
        <v>3.72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0.77</v>
      </c>
      <c r="F21" s="4">
        <v>2.41</v>
      </c>
      <c r="G21" s="4">
        <v>1.54</v>
      </c>
      <c r="H21" s="4">
        <v>3.72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0.77</v>
      </c>
      <c r="F22" s="4">
        <v>2.41</v>
      </c>
      <c r="G22" s="4">
        <v>1.54</v>
      </c>
      <c r="H22" s="4">
        <v>3.72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0.77</v>
      </c>
      <c r="F23" s="4">
        <v>2.41</v>
      </c>
      <c r="G23" s="4">
        <v>1.54</v>
      </c>
      <c r="H23" s="4">
        <v>3.72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0.77</v>
      </c>
      <c r="F24" s="4">
        <v>2.41</v>
      </c>
      <c r="G24" s="4">
        <v>1.54</v>
      </c>
      <c r="H24" s="4">
        <v>3.72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0.77</v>
      </c>
      <c r="F25" s="4">
        <v>2.41</v>
      </c>
      <c r="G25" s="4">
        <v>1.54</v>
      </c>
      <c r="H25" s="4">
        <v>3.72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0.77</v>
      </c>
      <c r="F26" s="4">
        <v>2.41</v>
      </c>
      <c r="G26" s="4">
        <v>1.54</v>
      </c>
      <c r="H26" s="4">
        <v>3.72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0.77</v>
      </c>
      <c r="F27" s="4">
        <v>2.41</v>
      </c>
      <c r="G27" s="4">
        <v>1.54</v>
      </c>
      <c r="H27" s="4">
        <v>3.72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0.77</v>
      </c>
      <c r="F28" s="4">
        <v>2.41</v>
      </c>
      <c r="G28" s="4">
        <v>1.54</v>
      </c>
      <c r="H28" s="4">
        <v>3.72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0.77</v>
      </c>
      <c r="F29" s="4">
        <v>2.41</v>
      </c>
      <c r="G29" s="4">
        <v>1.54</v>
      </c>
      <c r="H29" s="4">
        <v>3.72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0.77</v>
      </c>
      <c r="F30" s="4">
        <v>2.41</v>
      </c>
      <c r="G30" s="4">
        <v>1.54</v>
      </c>
      <c r="H30" s="4">
        <v>3.72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0.77</v>
      </c>
      <c r="F31" s="4">
        <v>2.41</v>
      </c>
      <c r="G31" s="4">
        <v>1.54</v>
      </c>
      <c r="H31" s="4">
        <v>3.72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0.77</v>
      </c>
      <c r="F32" s="4">
        <v>2.41</v>
      </c>
      <c r="G32" s="4">
        <v>1.54</v>
      </c>
      <c r="H32" s="4">
        <v>3.72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0.77</v>
      </c>
      <c r="F33" s="4">
        <v>2.41</v>
      </c>
      <c r="G33" s="4">
        <v>1.54</v>
      </c>
      <c r="H33" s="4">
        <v>3.72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0.77</v>
      </c>
      <c r="F34" s="4">
        <v>2.41</v>
      </c>
      <c r="G34" s="4">
        <v>1.54</v>
      </c>
      <c r="H34" s="4">
        <v>3.72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0.77</v>
      </c>
      <c r="F35" s="4">
        <v>2.41</v>
      </c>
      <c r="G35" s="4">
        <v>1.54</v>
      </c>
      <c r="H35" s="4">
        <v>3.72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0.77</v>
      </c>
      <c r="F36" s="4">
        <v>2.41</v>
      </c>
      <c r="G36" s="4">
        <v>1.54</v>
      </c>
      <c r="H36" s="4">
        <v>3.72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0.77</v>
      </c>
      <c r="F37" s="4">
        <v>2.41</v>
      </c>
      <c r="G37" s="4">
        <v>1.54</v>
      </c>
      <c r="H37" s="4">
        <v>3.72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0.77</v>
      </c>
      <c r="F38" s="4">
        <v>2.41</v>
      </c>
      <c r="G38" s="4">
        <v>1.54</v>
      </c>
      <c r="H38" s="4">
        <v>3.72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0.77</v>
      </c>
      <c r="F39" s="4">
        <v>2.41</v>
      </c>
      <c r="G39" s="4">
        <v>1.54</v>
      </c>
      <c r="H39" s="4">
        <v>3.72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0.77</v>
      </c>
      <c r="F40" s="4">
        <v>2.41</v>
      </c>
      <c r="G40" s="4">
        <v>1.54</v>
      </c>
      <c r="H40" s="4">
        <v>3.72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0.77</v>
      </c>
      <c r="F41" s="4">
        <v>2.41</v>
      </c>
      <c r="G41" s="4">
        <v>1.54</v>
      </c>
      <c r="H41" s="4">
        <v>3.72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0.77</v>
      </c>
      <c r="F42" s="4">
        <v>2.41</v>
      </c>
      <c r="G42" s="4">
        <v>1.54</v>
      </c>
      <c r="H42" s="4">
        <v>3.72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0.77</v>
      </c>
      <c r="F43" s="4">
        <v>2.41</v>
      </c>
      <c r="G43" s="4">
        <v>1.54</v>
      </c>
      <c r="H43" s="4">
        <v>3.72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0.77</v>
      </c>
      <c r="F44" s="4">
        <v>2.41</v>
      </c>
      <c r="G44" s="4">
        <v>1.54</v>
      </c>
      <c r="H44" s="4">
        <v>3.72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0.77</v>
      </c>
      <c r="F45" s="4">
        <v>2.41</v>
      </c>
      <c r="G45" s="4">
        <v>1.54</v>
      </c>
      <c r="H45" s="4">
        <v>3.72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0.77</v>
      </c>
      <c r="F46" s="4">
        <v>2.41</v>
      </c>
      <c r="G46" s="4">
        <v>1.54</v>
      </c>
      <c r="H46" s="4">
        <v>3.72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0.77</v>
      </c>
      <c r="F47" s="4">
        <v>2.41</v>
      </c>
      <c r="G47" s="4">
        <v>1.54</v>
      </c>
      <c r="H47" s="4">
        <v>3.72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0.77</v>
      </c>
      <c r="F48" s="4">
        <v>2.41</v>
      </c>
      <c r="G48" s="4">
        <v>1.54</v>
      </c>
      <c r="H48" s="4">
        <v>3.72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0.77</v>
      </c>
      <c r="F49" s="4">
        <v>2.41</v>
      </c>
      <c r="G49" s="4">
        <v>1.54</v>
      </c>
      <c r="H49" s="4">
        <v>3.72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0.77</v>
      </c>
      <c r="F50" s="4">
        <v>2.41</v>
      </c>
      <c r="G50" s="4">
        <v>1.54</v>
      </c>
      <c r="H50" s="4">
        <v>3.72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0.77</v>
      </c>
      <c r="F51" s="4">
        <v>2.41</v>
      </c>
      <c r="G51" s="4">
        <v>1.54</v>
      </c>
      <c r="H51" s="4">
        <v>3.72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0.77</v>
      </c>
      <c r="F52" s="4">
        <v>2.41</v>
      </c>
      <c r="G52" s="4">
        <v>1.54</v>
      </c>
      <c r="H52" s="4">
        <v>3.72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0.77</v>
      </c>
      <c r="F53" s="4">
        <v>2.41</v>
      </c>
      <c r="G53" s="4">
        <v>1.54</v>
      </c>
      <c r="H53" s="4">
        <v>3.72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0.77</v>
      </c>
      <c r="F54" s="4">
        <v>2.41</v>
      </c>
      <c r="G54" s="4">
        <v>1.54</v>
      </c>
      <c r="H54" s="4">
        <v>3.72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0.77</v>
      </c>
      <c r="F55" s="4">
        <v>2.41</v>
      </c>
      <c r="G55" s="4">
        <v>1.54</v>
      </c>
      <c r="H55" s="4">
        <v>3.72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0.77</v>
      </c>
      <c r="F56" s="4">
        <v>2.41</v>
      </c>
      <c r="G56" s="4">
        <v>1.54</v>
      </c>
      <c r="H56" s="4">
        <v>3.72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0.77</v>
      </c>
      <c r="F57" s="4">
        <v>2.41</v>
      </c>
      <c r="G57" s="4">
        <v>1.54</v>
      </c>
      <c r="H57" s="4">
        <v>3.72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0.77</v>
      </c>
      <c r="F58" s="4">
        <v>2.41</v>
      </c>
      <c r="G58" s="4">
        <v>1.54</v>
      </c>
      <c r="H58" s="4">
        <v>3.72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0.77</v>
      </c>
      <c r="F59" s="4">
        <v>2.41</v>
      </c>
      <c r="G59" s="4">
        <v>1.54</v>
      </c>
      <c r="H59" s="4">
        <v>3.72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0.77</v>
      </c>
      <c r="F60" s="4">
        <v>2.41</v>
      </c>
      <c r="G60" s="4">
        <v>1.54</v>
      </c>
      <c r="H60" s="4">
        <v>3.72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0.77</v>
      </c>
      <c r="F61" s="4">
        <v>2.41</v>
      </c>
      <c r="G61" s="4">
        <v>1.54</v>
      </c>
      <c r="H61" s="4">
        <v>3.72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0.27</v>
      </c>
      <c r="F62" s="4">
        <v>1.91</v>
      </c>
      <c r="G62" s="4">
        <v>0.54</v>
      </c>
      <c r="H62" s="4">
        <v>2.72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0.27</v>
      </c>
      <c r="F63" s="4">
        <v>1.91</v>
      </c>
      <c r="G63" s="4">
        <v>0.54</v>
      </c>
      <c r="H63" s="4">
        <v>2.72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0.27</v>
      </c>
      <c r="F64" s="4">
        <v>1.91</v>
      </c>
      <c r="G64" s="4">
        <v>0.54</v>
      </c>
      <c r="H64" s="4">
        <v>2.72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0.27</v>
      </c>
      <c r="F65" s="4">
        <v>1.91</v>
      </c>
      <c r="G65" s="4">
        <v>0.54</v>
      </c>
      <c r="H65" s="4">
        <v>2.72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0.27</v>
      </c>
      <c r="F66" s="4">
        <v>1.91</v>
      </c>
      <c r="G66" s="4">
        <v>0.54</v>
      </c>
      <c r="H66" s="4">
        <v>2.72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0.27</v>
      </c>
      <c r="F67" s="4">
        <v>1.91</v>
      </c>
      <c r="G67" s="4">
        <v>0.54</v>
      </c>
      <c r="H67" s="4">
        <v>2.72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0.27</v>
      </c>
      <c r="F68" s="4">
        <v>1.91</v>
      </c>
      <c r="G68" s="4">
        <v>0.54</v>
      </c>
      <c r="H68" s="4">
        <v>2.72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0.27</v>
      </c>
      <c r="F69" s="4">
        <v>1.91</v>
      </c>
      <c r="G69" s="4">
        <v>0.54</v>
      </c>
      <c r="H69" s="4">
        <v>2.72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0.27</v>
      </c>
      <c r="F70" s="4">
        <v>1.91</v>
      </c>
      <c r="G70" s="4">
        <v>0.54</v>
      </c>
      <c r="H70" s="4">
        <v>2.72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0.27</v>
      </c>
      <c r="F71" s="4">
        <v>1.91</v>
      </c>
      <c r="G71" s="4">
        <v>0.54</v>
      </c>
      <c r="H71" s="4">
        <v>2.72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0.27</v>
      </c>
      <c r="F72" s="4">
        <v>1.91</v>
      </c>
      <c r="G72" s="4">
        <v>0.54</v>
      </c>
      <c r="H72" s="4">
        <v>2.72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0.27</v>
      </c>
      <c r="F73" s="4">
        <v>1.91</v>
      </c>
      <c r="G73" s="4">
        <v>0.54</v>
      </c>
      <c r="H73" s="4">
        <v>2.72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0.27</v>
      </c>
      <c r="F74" s="4">
        <v>1.91</v>
      </c>
      <c r="G74" s="4">
        <v>0.54</v>
      </c>
      <c r="H74" s="4">
        <v>2.72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0.27</v>
      </c>
      <c r="F75" s="4">
        <v>1.91</v>
      </c>
      <c r="G75" s="4">
        <v>0.54</v>
      </c>
      <c r="H75" s="4">
        <v>2.72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0.27</v>
      </c>
      <c r="F76" s="4">
        <v>1.91</v>
      </c>
      <c r="G76" s="4">
        <v>0.54</v>
      </c>
      <c r="H76" s="4">
        <v>2.72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0.27</v>
      </c>
      <c r="F77" s="4">
        <v>1.91</v>
      </c>
      <c r="G77" s="4">
        <v>0.54</v>
      </c>
      <c r="H77" s="4">
        <v>2.72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0.27</v>
      </c>
      <c r="F78" s="4">
        <v>1.91</v>
      </c>
      <c r="G78" s="4">
        <v>0.54</v>
      </c>
      <c r="H78" s="4">
        <v>2.72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0.27</v>
      </c>
      <c r="F79" s="4">
        <v>1.91</v>
      </c>
      <c r="G79" s="4">
        <v>0.54</v>
      </c>
      <c r="H79" s="4">
        <v>2.72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0.27</v>
      </c>
      <c r="F80" s="4">
        <v>1.91</v>
      </c>
      <c r="G80" s="4">
        <v>0.54</v>
      </c>
      <c r="H80" s="4">
        <v>2.72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0.27</v>
      </c>
      <c r="F81" s="4">
        <v>1.91</v>
      </c>
      <c r="G81" s="4">
        <v>0.54</v>
      </c>
      <c r="H81" s="4">
        <v>2.72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0.27</v>
      </c>
      <c r="F82" s="4">
        <v>1.91</v>
      </c>
      <c r="G82" s="4">
        <v>0.54</v>
      </c>
      <c r="H82" s="4">
        <v>2.72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0.27</v>
      </c>
      <c r="F83" s="4">
        <v>1.91</v>
      </c>
      <c r="G83" s="4">
        <v>0.54</v>
      </c>
      <c r="H83" s="4">
        <v>2.72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0.27</v>
      </c>
      <c r="F84" s="4">
        <v>1.91</v>
      </c>
      <c r="G84" s="4">
        <v>0.54</v>
      </c>
      <c r="H84" s="4">
        <v>2.72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0.27</v>
      </c>
      <c r="F85" s="4">
        <v>1.91</v>
      </c>
      <c r="G85" s="4">
        <v>0.54</v>
      </c>
      <c r="H85" s="4">
        <v>2.72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0.27</v>
      </c>
      <c r="F86" s="4">
        <v>1.91</v>
      </c>
      <c r="G86" s="4">
        <v>0.54</v>
      </c>
      <c r="H86" s="4">
        <v>2.72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0.27</v>
      </c>
      <c r="F87" s="4">
        <v>1.91</v>
      </c>
      <c r="G87" s="4">
        <v>0.54</v>
      </c>
      <c r="H87" s="4">
        <v>2.72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0D14E-D59B-412D-AA80-EB804F45DB6E}">
  <sheetPr codeName="Sheet32">
    <tabColor theme="8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20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129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>
        <v>150</v>
      </c>
      <c r="F13" s="1">
        <v>150</v>
      </c>
      <c r="G13" s="1">
        <v>150</v>
      </c>
      <c r="H13" s="1">
        <v>150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28.17</v>
      </c>
      <c r="F16" s="4">
        <v>71.820000000000007</v>
      </c>
      <c r="G16" s="4">
        <v>56.34</v>
      </c>
      <c r="H16" s="4">
        <v>114.53999999999999</v>
      </c>
      <c r="I16" s="4"/>
    </row>
    <row r="17" spans="3:9">
      <c r="C17" s="1">
        <v>19</v>
      </c>
      <c r="D17" s="1"/>
      <c r="E17" s="4">
        <v>28.17</v>
      </c>
      <c r="F17" s="4">
        <v>71.820000000000007</v>
      </c>
      <c r="G17" s="4">
        <v>56.34</v>
      </c>
      <c r="H17" s="4">
        <v>114.53999999999999</v>
      </c>
      <c r="I17" s="4"/>
    </row>
    <row r="18" spans="3:9">
      <c r="C18" s="1">
        <v>20</v>
      </c>
      <c r="D18" s="1"/>
      <c r="E18" s="4">
        <v>28.17</v>
      </c>
      <c r="F18" s="4">
        <v>71.820000000000007</v>
      </c>
      <c r="G18" s="4">
        <v>56.34</v>
      </c>
      <c r="H18" s="4">
        <v>114.53999999999999</v>
      </c>
      <c r="I18" s="4"/>
    </row>
    <row r="19" spans="3:9">
      <c r="C19" s="1">
        <v>21</v>
      </c>
      <c r="D19" s="1"/>
      <c r="E19" s="4">
        <v>28.17</v>
      </c>
      <c r="F19" s="4">
        <v>71.820000000000007</v>
      </c>
      <c r="G19" s="4">
        <v>56.34</v>
      </c>
      <c r="H19" s="4">
        <v>114.53999999999999</v>
      </c>
      <c r="I19" s="4"/>
    </row>
    <row r="20" spans="3:9">
      <c r="C20" s="1">
        <v>22</v>
      </c>
      <c r="D20" s="1"/>
      <c r="E20" s="4">
        <v>28.17</v>
      </c>
      <c r="F20" s="4">
        <v>71.820000000000007</v>
      </c>
      <c r="G20" s="4">
        <v>56.34</v>
      </c>
      <c r="H20" s="4">
        <v>114.53999999999999</v>
      </c>
      <c r="I20" s="4"/>
    </row>
    <row r="21" spans="3:9">
      <c r="C21" s="1">
        <v>23</v>
      </c>
      <c r="D21" s="1"/>
      <c r="E21" s="4">
        <v>28.17</v>
      </c>
      <c r="F21" s="4">
        <v>71.820000000000007</v>
      </c>
      <c r="G21" s="4">
        <v>56.34</v>
      </c>
      <c r="H21" s="4">
        <v>114.53999999999999</v>
      </c>
      <c r="I21" s="4"/>
    </row>
    <row r="22" spans="3:9">
      <c r="C22" s="1">
        <v>24</v>
      </c>
      <c r="D22" s="1"/>
      <c r="E22" s="4">
        <v>28.17</v>
      </c>
      <c r="F22" s="4">
        <v>71.820000000000007</v>
      </c>
      <c r="G22" s="4">
        <v>56.34</v>
      </c>
      <c r="H22" s="4">
        <v>114.53999999999999</v>
      </c>
      <c r="I22" s="4"/>
    </row>
    <row r="23" spans="3:9">
      <c r="C23" s="1">
        <v>25</v>
      </c>
      <c r="D23" s="1"/>
      <c r="E23" s="4">
        <v>28.17</v>
      </c>
      <c r="F23" s="4">
        <v>71.820000000000007</v>
      </c>
      <c r="G23" s="4">
        <v>56.34</v>
      </c>
      <c r="H23" s="4">
        <v>114.53999999999999</v>
      </c>
      <c r="I23" s="4"/>
    </row>
    <row r="24" spans="3:9">
      <c r="C24" s="1">
        <v>26</v>
      </c>
      <c r="D24" s="1"/>
      <c r="E24" s="4">
        <v>28.17</v>
      </c>
      <c r="F24" s="4">
        <v>71.820000000000007</v>
      </c>
      <c r="G24" s="4">
        <v>56.34</v>
      </c>
      <c r="H24" s="4">
        <v>114.53999999999999</v>
      </c>
      <c r="I24" s="4"/>
    </row>
    <row r="25" spans="3:9">
      <c r="C25" s="1">
        <v>27</v>
      </c>
      <c r="D25" s="1"/>
      <c r="E25" s="4">
        <v>28.17</v>
      </c>
      <c r="F25" s="4">
        <v>71.820000000000007</v>
      </c>
      <c r="G25" s="4">
        <v>56.34</v>
      </c>
      <c r="H25" s="4">
        <v>114.53999999999999</v>
      </c>
      <c r="I25" s="4"/>
    </row>
    <row r="26" spans="3:9">
      <c r="C26" s="1">
        <v>28</v>
      </c>
      <c r="D26" s="1"/>
      <c r="E26" s="4">
        <v>28.17</v>
      </c>
      <c r="F26" s="4">
        <v>71.820000000000007</v>
      </c>
      <c r="G26" s="4">
        <v>56.34</v>
      </c>
      <c r="H26" s="4">
        <v>114.53999999999999</v>
      </c>
      <c r="I26" s="4"/>
    </row>
    <row r="27" spans="3:9">
      <c r="C27" s="1">
        <v>29</v>
      </c>
      <c r="D27" s="1"/>
      <c r="E27" s="4">
        <v>28.17</v>
      </c>
      <c r="F27" s="4">
        <v>71.820000000000007</v>
      </c>
      <c r="G27" s="4">
        <v>56.34</v>
      </c>
      <c r="H27" s="4">
        <v>114.53999999999999</v>
      </c>
      <c r="I27" s="4"/>
    </row>
    <row r="28" spans="3:9">
      <c r="C28" s="1">
        <v>30</v>
      </c>
      <c r="D28" s="1"/>
      <c r="E28" s="4">
        <v>28.17</v>
      </c>
      <c r="F28" s="4">
        <v>71.820000000000007</v>
      </c>
      <c r="G28" s="4">
        <v>56.34</v>
      </c>
      <c r="H28" s="4">
        <v>114.53999999999999</v>
      </c>
      <c r="I28" s="4"/>
    </row>
    <row r="29" spans="3:9">
      <c r="C29" s="1">
        <v>31</v>
      </c>
      <c r="D29" s="1"/>
      <c r="E29" s="4">
        <v>28.17</v>
      </c>
      <c r="F29" s="4">
        <v>71.820000000000007</v>
      </c>
      <c r="G29" s="4">
        <v>56.34</v>
      </c>
      <c r="H29" s="4">
        <v>114.53999999999999</v>
      </c>
      <c r="I29" s="4"/>
    </row>
    <row r="30" spans="3:9">
      <c r="C30" s="1">
        <v>32</v>
      </c>
      <c r="D30" s="1"/>
      <c r="E30" s="4">
        <v>28.17</v>
      </c>
      <c r="F30" s="4">
        <v>71.820000000000007</v>
      </c>
      <c r="G30" s="4">
        <v>56.34</v>
      </c>
      <c r="H30" s="4">
        <v>114.53999999999999</v>
      </c>
      <c r="I30" s="4"/>
    </row>
    <row r="31" spans="3:9">
      <c r="C31" s="1">
        <v>33</v>
      </c>
      <c r="D31" s="1"/>
      <c r="E31" s="4">
        <v>28.17</v>
      </c>
      <c r="F31" s="4">
        <v>71.820000000000007</v>
      </c>
      <c r="G31" s="4">
        <v>56.34</v>
      </c>
      <c r="H31" s="4">
        <v>114.53999999999999</v>
      </c>
      <c r="I31" s="4"/>
    </row>
    <row r="32" spans="3:9">
      <c r="C32" s="1">
        <v>34</v>
      </c>
      <c r="D32" s="1"/>
      <c r="E32" s="4">
        <v>28.17</v>
      </c>
      <c r="F32" s="4">
        <v>71.820000000000007</v>
      </c>
      <c r="G32" s="4">
        <v>56.34</v>
      </c>
      <c r="H32" s="4">
        <v>114.53999999999999</v>
      </c>
      <c r="I32" s="4"/>
    </row>
    <row r="33" spans="3:9">
      <c r="C33" s="1">
        <v>35</v>
      </c>
      <c r="D33" s="1"/>
      <c r="E33" s="4">
        <v>28.17</v>
      </c>
      <c r="F33" s="4">
        <v>71.820000000000007</v>
      </c>
      <c r="G33" s="4">
        <v>56.34</v>
      </c>
      <c r="H33" s="4">
        <v>114.53999999999999</v>
      </c>
      <c r="I33" s="4"/>
    </row>
    <row r="34" spans="3:9">
      <c r="C34" s="1">
        <v>36</v>
      </c>
      <c r="D34" s="1"/>
      <c r="E34" s="4">
        <v>28.17</v>
      </c>
      <c r="F34" s="4">
        <v>71.820000000000007</v>
      </c>
      <c r="G34" s="4">
        <v>56.34</v>
      </c>
      <c r="H34" s="4">
        <v>114.53999999999999</v>
      </c>
      <c r="I34" s="4"/>
    </row>
    <row r="35" spans="3:9">
      <c r="C35" s="1">
        <v>37</v>
      </c>
      <c r="D35" s="1"/>
      <c r="E35" s="4">
        <v>28.17</v>
      </c>
      <c r="F35" s="4">
        <v>71.820000000000007</v>
      </c>
      <c r="G35" s="4">
        <v>56.34</v>
      </c>
      <c r="H35" s="4">
        <v>114.53999999999999</v>
      </c>
      <c r="I35" s="4"/>
    </row>
    <row r="36" spans="3:9">
      <c r="C36" s="1">
        <v>38</v>
      </c>
      <c r="D36" s="1"/>
      <c r="E36" s="4">
        <v>28.17</v>
      </c>
      <c r="F36" s="4">
        <v>71.820000000000007</v>
      </c>
      <c r="G36" s="4">
        <v>56.34</v>
      </c>
      <c r="H36" s="4">
        <v>114.53999999999999</v>
      </c>
      <c r="I36" s="4"/>
    </row>
    <row r="37" spans="3:9">
      <c r="C37" s="1">
        <v>39</v>
      </c>
      <c r="D37" s="1"/>
      <c r="E37" s="4">
        <v>28.17</v>
      </c>
      <c r="F37" s="4">
        <v>71.820000000000007</v>
      </c>
      <c r="G37" s="4">
        <v>56.34</v>
      </c>
      <c r="H37" s="4">
        <v>114.53999999999999</v>
      </c>
      <c r="I37" s="4"/>
    </row>
    <row r="38" spans="3:9">
      <c r="C38" s="1">
        <v>40</v>
      </c>
      <c r="D38" s="1"/>
      <c r="E38" s="4">
        <v>28.17</v>
      </c>
      <c r="F38" s="4">
        <v>71.820000000000007</v>
      </c>
      <c r="G38" s="4">
        <v>56.34</v>
      </c>
      <c r="H38" s="4">
        <v>114.53999999999999</v>
      </c>
      <c r="I38" s="4"/>
    </row>
    <row r="39" spans="3:9">
      <c r="C39" s="1">
        <v>41</v>
      </c>
      <c r="D39" s="1"/>
      <c r="E39" s="4">
        <v>28.17</v>
      </c>
      <c r="F39" s="4">
        <v>71.820000000000007</v>
      </c>
      <c r="G39" s="4">
        <v>56.34</v>
      </c>
      <c r="H39" s="4">
        <v>114.53999999999999</v>
      </c>
      <c r="I39" s="4"/>
    </row>
    <row r="40" spans="3:9">
      <c r="C40" s="1">
        <v>42</v>
      </c>
      <c r="D40" s="1"/>
      <c r="E40" s="4">
        <v>28.17</v>
      </c>
      <c r="F40" s="4">
        <v>71.820000000000007</v>
      </c>
      <c r="G40" s="4">
        <v>56.34</v>
      </c>
      <c r="H40" s="4">
        <v>114.53999999999999</v>
      </c>
      <c r="I40" s="4"/>
    </row>
    <row r="41" spans="3:9">
      <c r="C41" s="1">
        <v>43</v>
      </c>
      <c r="D41" s="1"/>
      <c r="E41" s="4">
        <v>28.17</v>
      </c>
      <c r="F41" s="4">
        <v>71.820000000000007</v>
      </c>
      <c r="G41" s="4">
        <v>56.34</v>
      </c>
      <c r="H41" s="4">
        <v>114.53999999999999</v>
      </c>
      <c r="I41" s="4"/>
    </row>
    <row r="42" spans="3:9">
      <c r="C42" s="1">
        <v>44</v>
      </c>
      <c r="D42" s="1"/>
      <c r="E42" s="4">
        <v>28.17</v>
      </c>
      <c r="F42" s="4">
        <v>71.820000000000007</v>
      </c>
      <c r="G42" s="4">
        <v>56.34</v>
      </c>
      <c r="H42" s="4">
        <v>114.53999999999999</v>
      </c>
      <c r="I42" s="4"/>
    </row>
    <row r="43" spans="3:9">
      <c r="C43" s="1">
        <v>45</v>
      </c>
      <c r="D43" s="1"/>
      <c r="E43" s="4">
        <v>28.17</v>
      </c>
      <c r="F43" s="4">
        <v>71.820000000000007</v>
      </c>
      <c r="G43" s="4">
        <v>56.34</v>
      </c>
      <c r="H43" s="4">
        <v>114.53999999999999</v>
      </c>
      <c r="I43" s="4"/>
    </row>
    <row r="44" spans="3:9">
      <c r="C44" s="1">
        <v>46</v>
      </c>
      <c r="D44" s="1"/>
      <c r="E44" s="4">
        <v>28.17</v>
      </c>
      <c r="F44" s="4">
        <v>71.820000000000007</v>
      </c>
      <c r="G44" s="4">
        <v>56.34</v>
      </c>
      <c r="H44" s="4">
        <v>114.53999999999999</v>
      </c>
      <c r="I44" s="4"/>
    </row>
    <row r="45" spans="3:9">
      <c r="C45" s="1">
        <v>47</v>
      </c>
      <c r="D45" s="1"/>
      <c r="E45" s="4">
        <v>28.17</v>
      </c>
      <c r="F45" s="4">
        <v>71.820000000000007</v>
      </c>
      <c r="G45" s="4">
        <v>56.34</v>
      </c>
      <c r="H45" s="4">
        <v>114.53999999999999</v>
      </c>
      <c r="I45" s="4"/>
    </row>
    <row r="46" spans="3:9">
      <c r="C46" s="1">
        <v>48</v>
      </c>
      <c r="D46" s="1"/>
      <c r="E46" s="4">
        <v>28.17</v>
      </c>
      <c r="F46" s="4">
        <v>71.820000000000007</v>
      </c>
      <c r="G46" s="4">
        <v>56.34</v>
      </c>
      <c r="H46" s="4">
        <v>114.53999999999999</v>
      </c>
      <c r="I46" s="4"/>
    </row>
    <row r="47" spans="3:9">
      <c r="C47" s="1">
        <v>49</v>
      </c>
      <c r="D47" s="1"/>
      <c r="E47" s="4">
        <v>28.17</v>
      </c>
      <c r="F47" s="4">
        <v>71.820000000000007</v>
      </c>
      <c r="G47" s="4">
        <v>56.34</v>
      </c>
      <c r="H47" s="4">
        <v>114.53999999999999</v>
      </c>
      <c r="I47" s="4"/>
    </row>
    <row r="48" spans="3:9">
      <c r="C48" s="1">
        <v>50</v>
      </c>
      <c r="D48" s="1"/>
      <c r="E48" s="4">
        <v>28.17</v>
      </c>
      <c r="F48" s="4">
        <v>71.820000000000007</v>
      </c>
      <c r="G48" s="4">
        <v>56.34</v>
      </c>
      <c r="H48" s="4">
        <v>114.53999999999999</v>
      </c>
      <c r="I48" s="4"/>
    </row>
    <row r="49" spans="3:9">
      <c r="C49" s="1">
        <v>51</v>
      </c>
      <c r="D49" s="1"/>
      <c r="E49" s="4">
        <v>28.17</v>
      </c>
      <c r="F49" s="4">
        <v>71.820000000000007</v>
      </c>
      <c r="G49" s="4">
        <v>56.34</v>
      </c>
      <c r="H49" s="4">
        <v>114.53999999999999</v>
      </c>
      <c r="I49" s="4"/>
    </row>
    <row r="50" spans="3:9">
      <c r="C50" s="1">
        <v>52</v>
      </c>
      <c r="D50" s="1"/>
      <c r="E50" s="4">
        <v>28.17</v>
      </c>
      <c r="F50" s="4">
        <v>71.820000000000007</v>
      </c>
      <c r="G50" s="4">
        <v>56.34</v>
      </c>
      <c r="H50" s="4">
        <v>114.53999999999999</v>
      </c>
      <c r="I50" s="4"/>
    </row>
    <row r="51" spans="3:9">
      <c r="C51" s="1">
        <v>53</v>
      </c>
      <c r="D51" s="1"/>
      <c r="E51" s="4">
        <v>28.17</v>
      </c>
      <c r="F51" s="4">
        <v>71.820000000000007</v>
      </c>
      <c r="G51" s="4">
        <v>56.34</v>
      </c>
      <c r="H51" s="4">
        <v>114.53999999999999</v>
      </c>
      <c r="I51" s="4"/>
    </row>
    <row r="52" spans="3:9">
      <c r="C52" s="1">
        <v>54</v>
      </c>
      <c r="D52" s="1"/>
      <c r="E52" s="4">
        <v>28.17</v>
      </c>
      <c r="F52" s="4">
        <v>71.820000000000007</v>
      </c>
      <c r="G52" s="4">
        <v>56.34</v>
      </c>
      <c r="H52" s="4">
        <v>114.53999999999999</v>
      </c>
      <c r="I52" s="4"/>
    </row>
    <row r="53" spans="3:9">
      <c r="C53" s="1">
        <v>55</v>
      </c>
      <c r="D53" s="1"/>
      <c r="E53" s="4">
        <v>28.17</v>
      </c>
      <c r="F53" s="4">
        <v>71.820000000000007</v>
      </c>
      <c r="G53" s="4">
        <v>56.34</v>
      </c>
      <c r="H53" s="4">
        <v>114.53999999999999</v>
      </c>
      <c r="I53" s="4"/>
    </row>
    <row r="54" spans="3:9">
      <c r="C54" s="1">
        <v>56</v>
      </c>
      <c r="D54" s="1"/>
      <c r="E54" s="4">
        <v>28.17</v>
      </c>
      <c r="F54" s="4">
        <v>71.820000000000007</v>
      </c>
      <c r="G54" s="4">
        <v>56.34</v>
      </c>
      <c r="H54" s="4">
        <v>114.53999999999999</v>
      </c>
      <c r="I54" s="4"/>
    </row>
    <row r="55" spans="3:9">
      <c r="C55" s="1">
        <v>57</v>
      </c>
      <c r="D55" s="1"/>
      <c r="E55" s="4">
        <v>28.17</v>
      </c>
      <c r="F55" s="4">
        <v>71.820000000000007</v>
      </c>
      <c r="G55" s="4">
        <v>56.34</v>
      </c>
      <c r="H55" s="4">
        <v>114.53999999999999</v>
      </c>
      <c r="I55" s="4"/>
    </row>
    <row r="56" spans="3:9">
      <c r="C56" s="1">
        <v>58</v>
      </c>
      <c r="D56" s="1"/>
      <c r="E56" s="4">
        <v>28.17</v>
      </c>
      <c r="F56" s="4">
        <v>71.820000000000007</v>
      </c>
      <c r="G56" s="4">
        <v>56.34</v>
      </c>
      <c r="H56" s="4">
        <v>114.53999999999999</v>
      </c>
      <c r="I56" s="4"/>
    </row>
    <row r="57" spans="3:9">
      <c r="C57" s="1">
        <v>59</v>
      </c>
      <c r="D57" s="1"/>
      <c r="E57" s="4">
        <v>28.17</v>
      </c>
      <c r="F57" s="4">
        <v>71.820000000000007</v>
      </c>
      <c r="G57" s="4">
        <v>56.34</v>
      </c>
      <c r="H57" s="4">
        <v>114.53999999999999</v>
      </c>
      <c r="I57" s="4"/>
    </row>
    <row r="58" spans="3:9">
      <c r="C58" s="1">
        <v>60</v>
      </c>
      <c r="D58" s="1"/>
      <c r="E58" s="4">
        <v>28.17</v>
      </c>
      <c r="F58" s="4">
        <v>71.820000000000007</v>
      </c>
      <c r="G58" s="4">
        <v>56.34</v>
      </c>
      <c r="H58" s="4">
        <v>114.53999999999999</v>
      </c>
      <c r="I58" s="4"/>
    </row>
    <row r="59" spans="3:9">
      <c r="C59" s="1">
        <v>61</v>
      </c>
      <c r="D59" s="1"/>
      <c r="E59" s="4">
        <v>29.099999999999998</v>
      </c>
      <c r="F59" s="4">
        <v>72.75</v>
      </c>
      <c r="G59" s="4">
        <v>58.199999999999996</v>
      </c>
      <c r="H59" s="4">
        <v>116.39999999999999</v>
      </c>
      <c r="I59" s="4"/>
    </row>
    <row r="60" spans="3:9">
      <c r="C60" s="1">
        <v>62</v>
      </c>
      <c r="D60" s="1"/>
      <c r="E60" s="4">
        <v>29.099999999999998</v>
      </c>
      <c r="F60" s="4">
        <v>72.75</v>
      </c>
      <c r="G60" s="4">
        <v>58.199999999999996</v>
      </c>
      <c r="H60" s="4">
        <v>116.39999999999999</v>
      </c>
      <c r="I60" s="4"/>
    </row>
    <row r="61" spans="3:9">
      <c r="C61" s="1">
        <v>63</v>
      </c>
      <c r="D61" s="1"/>
      <c r="E61" s="4">
        <v>30.900000000000002</v>
      </c>
      <c r="F61" s="4">
        <v>74.550000000000011</v>
      </c>
      <c r="G61" s="4">
        <v>61.800000000000004</v>
      </c>
      <c r="H61" s="4">
        <v>120</v>
      </c>
      <c r="I61" s="4"/>
    </row>
    <row r="62" spans="3:9">
      <c r="C62" s="1">
        <v>64</v>
      </c>
      <c r="D62" s="1"/>
      <c r="E62" s="4">
        <v>31.83</v>
      </c>
      <c r="F62" s="4">
        <v>75.48</v>
      </c>
      <c r="G62" s="4">
        <v>63.66</v>
      </c>
      <c r="H62" s="4">
        <v>121.85999999999999</v>
      </c>
      <c r="I62" s="4"/>
    </row>
    <row r="63" spans="3:9">
      <c r="C63" s="1">
        <v>65</v>
      </c>
      <c r="D63" s="1"/>
      <c r="E63" s="4">
        <v>33.630000000000003</v>
      </c>
      <c r="F63" s="4">
        <v>77.28</v>
      </c>
      <c r="G63" s="4">
        <v>67.260000000000005</v>
      </c>
      <c r="H63" s="4">
        <v>125.46000000000001</v>
      </c>
      <c r="I63" s="4"/>
    </row>
    <row r="64" spans="3:9">
      <c r="C64" s="1">
        <v>66</v>
      </c>
      <c r="D64" s="1"/>
      <c r="E64" s="4">
        <v>34.56</v>
      </c>
      <c r="F64" s="4">
        <v>78.210000000000008</v>
      </c>
      <c r="G64" s="4">
        <v>69.12</v>
      </c>
      <c r="H64" s="4">
        <v>127.32</v>
      </c>
      <c r="I64" s="4"/>
    </row>
    <row r="65" spans="3:9">
      <c r="C65" s="1">
        <v>67</v>
      </c>
      <c r="D65" s="1"/>
      <c r="E65" s="4">
        <v>36.36</v>
      </c>
      <c r="F65" s="4">
        <v>80.010000000000005</v>
      </c>
      <c r="G65" s="4">
        <v>72.72</v>
      </c>
      <c r="H65" s="4">
        <v>130.92000000000002</v>
      </c>
      <c r="I65" s="4"/>
    </row>
    <row r="66" spans="3:9">
      <c r="C66" s="1">
        <v>68</v>
      </c>
      <c r="D66" s="1"/>
      <c r="E66" s="4">
        <v>37.26</v>
      </c>
      <c r="F66" s="4">
        <v>80.91</v>
      </c>
      <c r="G66" s="4">
        <v>74.52</v>
      </c>
      <c r="H66" s="4">
        <v>132.72</v>
      </c>
      <c r="I66" s="4"/>
    </row>
    <row r="67" spans="3:9">
      <c r="C67" s="1">
        <v>69</v>
      </c>
      <c r="D67" s="1"/>
      <c r="E67" s="4">
        <v>38.19</v>
      </c>
      <c r="F67" s="4">
        <v>81.84</v>
      </c>
      <c r="G67" s="4">
        <v>76.38</v>
      </c>
      <c r="H67" s="4">
        <v>134.57999999999998</v>
      </c>
      <c r="I67" s="4"/>
    </row>
    <row r="68" spans="3:9">
      <c r="C68" s="1">
        <v>70</v>
      </c>
      <c r="D68" s="1"/>
      <c r="E68" s="4">
        <v>39.99</v>
      </c>
      <c r="F68" s="4">
        <v>83.64</v>
      </c>
      <c r="G68" s="4">
        <v>79.98</v>
      </c>
      <c r="H68" s="4">
        <v>138.18</v>
      </c>
      <c r="I68" s="4"/>
    </row>
    <row r="69" spans="3:9">
      <c r="C69" s="1">
        <v>71</v>
      </c>
      <c r="D69" s="1"/>
      <c r="E69" s="4">
        <v>40.92</v>
      </c>
      <c r="F69" s="4">
        <v>84.570000000000007</v>
      </c>
      <c r="G69" s="4">
        <v>81.84</v>
      </c>
      <c r="H69" s="4">
        <v>140.04</v>
      </c>
      <c r="I69" s="4"/>
    </row>
    <row r="70" spans="3:9">
      <c r="C70" s="1">
        <v>72</v>
      </c>
      <c r="D70" s="1"/>
      <c r="E70" s="4">
        <v>42.72</v>
      </c>
      <c r="F70" s="4">
        <v>86.37</v>
      </c>
      <c r="G70" s="4">
        <v>85.44</v>
      </c>
      <c r="H70" s="4">
        <v>143.64000000000001</v>
      </c>
      <c r="I70" s="4"/>
    </row>
    <row r="71" spans="3:9">
      <c r="C71" s="1">
        <v>73</v>
      </c>
      <c r="D71" s="1"/>
      <c r="E71" s="4">
        <v>44.55</v>
      </c>
      <c r="F71" s="4">
        <v>88.199999999999989</v>
      </c>
      <c r="G71" s="4">
        <v>89.1</v>
      </c>
      <c r="H71" s="4">
        <v>147.30000000000001</v>
      </c>
      <c r="I71" s="4"/>
    </row>
    <row r="72" spans="3:9">
      <c r="C72" s="1">
        <v>74</v>
      </c>
      <c r="D72" s="1"/>
      <c r="E72" s="4">
        <v>46.349999999999994</v>
      </c>
      <c r="F72" s="4">
        <v>90</v>
      </c>
      <c r="G72" s="4">
        <v>92.699999999999989</v>
      </c>
      <c r="H72" s="4">
        <v>150.89999999999998</v>
      </c>
      <c r="I72" s="4"/>
    </row>
    <row r="73" spans="3:9">
      <c r="C73" s="1">
        <v>75</v>
      </c>
      <c r="D73" s="1"/>
      <c r="E73" s="4">
        <v>46.349999999999994</v>
      </c>
      <c r="F73" s="4">
        <v>90</v>
      </c>
      <c r="G73" s="4">
        <v>92.699999999999989</v>
      </c>
      <c r="H73" s="4">
        <v>150.89999999999998</v>
      </c>
      <c r="I73" s="4"/>
    </row>
    <row r="74" spans="3:9">
      <c r="C74" s="1">
        <v>76</v>
      </c>
      <c r="D74" s="1"/>
      <c r="E74" s="4">
        <v>46.349999999999994</v>
      </c>
      <c r="F74" s="4">
        <v>90</v>
      </c>
      <c r="G74" s="4">
        <v>92.699999999999989</v>
      </c>
      <c r="H74" s="4">
        <v>150.89999999999998</v>
      </c>
      <c r="I74" s="4"/>
    </row>
    <row r="75" spans="3:9">
      <c r="C75" s="1">
        <v>77</v>
      </c>
      <c r="D75" s="1"/>
      <c r="E75" s="4">
        <v>46.349999999999994</v>
      </c>
      <c r="F75" s="4">
        <v>90</v>
      </c>
      <c r="G75" s="4">
        <v>92.699999999999989</v>
      </c>
      <c r="H75" s="4">
        <v>150.89999999999998</v>
      </c>
      <c r="I75" s="4"/>
    </row>
    <row r="76" spans="3:9">
      <c r="C76" s="1">
        <v>78</v>
      </c>
      <c r="D76" s="1"/>
      <c r="E76" s="4">
        <v>47.28</v>
      </c>
      <c r="F76" s="4">
        <v>90.929999999999993</v>
      </c>
      <c r="G76" s="4">
        <v>94.56</v>
      </c>
      <c r="H76" s="4">
        <v>152.76</v>
      </c>
      <c r="I76" s="4"/>
    </row>
    <row r="77" spans="3:9">
      <c r="C77" s="1">
        <v>79</v>
      </c>
      <c r="D77" s="1"/>
      <c r="E77" s="4">
        <v>49.08</v>
      </c>
      <c r="F77" s="4">
        <v>92.73</v>
      </c>
      <c r="G77" s="4">
        <v>98.16</v>
      </c>
      <c r="H77" s="4">
        <v>156.35999999999999</v>
      </c>
      <c r="I77" s="4"/>
    </row>
    <row r="78" spans="3:9">
      <c r="C78" s="1">
        <v>80</v>
      </c>
      <c r="D78" s="1"/>
      <c r="E78" s="4">
        <v>50.91</v>
      </c>
      <c r="F78" s="4">
        <v>94.56</v>
      </c>
      <c r="G78" s="4">
        <v>101.82</v>
      </c>
      <c r="H78" s="4">
        <v>160.02000000000001</v>
      </c>
      <c r="I78" s="4"/>
    </row>
    <row r="79" spans="3:9">
      <c r="C79" s="1">
        <v>81</v>
      </c>
      <c r="D79" s="1"/>
      <c r="E79" s="4">
        <v>51.81</v>
      </c>
      <c r="F79" s="4">
        <v>95.460000000000008</v>
      </c>
      <c r="G79" s="4">
        <v>103.62</v>
      </c>
      <c r="H79" s="4">
        <v>161.82</v>
      </c>
      <c r="I79" s="4"/>
    </row>
    <row r="80" spans="3:9">
      <c r="C80" s="1">
        <v>82</v>
      </c>
      <c r="D80" s="1"/>
      <c r="E80" s="4">
        <v>53.64</v>
      </c>
      <c r="F80" s="4">
        <v>97.289999999999992</v>
      </c>
      <c r="G80" s="4">
        <v>107.28</v>
      </c>
      <c r="H80" s="4">
        <v>165.48</v>
      </c>
      <c r="I80" s="4"/>
    </row>
    <row r="81" spans="3:9">
      <c r="C81" s="1">
        <v>83</v>
      </c>
      <c r="D81" s="1"/>
      <c r="E81" s="4">
        <v>55.44</v>
      </c>
      <c r="F81" s="4">
        <v>99.09</v>
      </c>
      <c r="G81" s="4">
        <v>110.88</v>
      </c>
      <c r="H81" s="4">
        <v>169.07999999999998</v>
      </c>
      <c r="I81" s="4"/>
    </row>
    <row r="82" spans="3:9">
      <c r="C82" s="1">
        <v>84</v>
      </c>
      <c r="D82" s="1"/>
      <c r="E82" s="4">
        <v>56.37</v>
      </c>
      <c r="F82" s="4">
        <v>100.02000000000001</v>
      </c>
      <c r="G82" s="4">
        <v>112.74</v>
      </c>
      <c r="H82" s="4">
        <v>170.94</v>
      </c>
      <c r="I82" s="4"/>
    </row>
    <row r="83" spans="3:9">
      <c r="C83" s="1">
        <v>85</v>
      </c>
      <c r="D83" s="1"/>
      <c r="E83" s="4">
        <v>57.269999999999996</v>
      </c>
      <c r="F83" s="4">
        <v>100.92</v>
      </c>
      <c r="G83" s="4">
        <v>114.53999999999999</v>
      </c>
      <c r="H83" s="4">
        <v>172.74</v>
      </c>
      <c r="I83" s="4"/>
    </row>
    <row r="84" spans="3:9">
      <c r="C84" s="1">
        <v>86</v>
      </c>
      <c r="D84" s="1"/>
      <c r="E84" s="4">
        <v>58.17</v>
      </c>
      <c r="F84" s="4">
        <v>101.82</v>
      </c>
      <c r="G84" s="4">
        <v>116.34</v>
      </c>
      <c r="H84" s="4">
        <v>174.54</v>
      </c>
      <c r="I84" s="4"/>
    </row>
    <row r="85" spans="3:9">
      <c r="C85" s="1">
        <v>87</v>
      </c>
      <c r="D85" s="1"/>
      <c r="E85" s="4">
        <v>59.099999999999994</v>
      </c>
      <c r="F85" s="4">
        <v>102.75</v>
      </c>
      <c r="G85" s="4">
        <v>118.19999999999999</v>
      </c>
      <c r="H85" s="4">
        <v>176.39999999999998</v>
      </c>
      <c r="I85" s="4"/>
    </row>
    <row r="86" spans="3:9">
      <c r="C86" s="1">
        <v>88</v>
      </c>
      <c r="D86" s="1"/>
      <c r="E86" s="4">
        <v>59.099999999999994</v>
      </c>
      <c r="F86" s="4">
        <v>102.75</v>
      </c>
      <c r="G86" s="4">
        <v>118.19999999999999</v>
      </c>
      <c r="H86" s="4">
        <v>176.39999999999998</v>
      </c>
      <c r="I86" s="4"/>
    </row>
    <row r="87" spans="3:9">
      <c r="C87" s="1">
        <v>89</v>
      </c>
      <c r="D87" s="1"/>
      <c r="E87" s="4">
        <v>59.099999999999994</v>
      </c>
      <c r="F87" s="4">
        <v>102.75</v>
      </c>
      <c r="G87" s="4">
        <v>118.19999999999999</v>
      </c>
      <c r="H87" s="4">
        <v>176.39999999999998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7A371-57F1-4A12-A153-261920BDEE81}">
  <sheetPr codeName="Sheet33">
    <tabColor theme="8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100</v>
      </c>
      <c r="F13" s="1">
        <v>100</v>
      </c>
      <c r="G13" s="1">
        <v>100</v>
      </c>
      <c r="H13" s="1">
        <v>100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2.72</v>
      </c>
      <c r="F16" s="4">
        <v>4.08</v>
      </c>
      <c r="G16" s="4">
        <v>5.44</v>
      </c>
      <c r="H16" s="4">
        <v>7.24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2.72</v>
      </c>
      <c r="F17" s="4">
        <v>4.08</v>
      </c>
      <c r="G17" s="4">
        <v>5.44</v>
      </c>
      <c r="H17" s="4">
        <v>7.24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2.72</v>
      </c>
      <c r="F18" s="4">
        <v>4.08</v>
      </c>
      <c r="G18" s="4">
        <v>5.44</v>
      </c>
      <c r="H18" s="4">
        <v>7.24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2.72</v>
      </c>
      <c r="F19" s="4">
        <v>4.08</v>
      </c>
      <c r="G19" s="4">
        <v>5.44</v>
      </c>
      <c r="H19" s="4">
        <v>7.24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2.72</v>
      </c>
      <c r="F20" s="4">
        <v>4.08</v>
      </c>
      <c r="G20" s="4">
        <v>5.44</v>
      </c>
      <c r="H20" s="4">
        <v>7.24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2.72</v>
      </c>
      <c r="F21" s="4">
        <v>4.08</v>
      </c>
      <c r="G21" s="4">
        <v>5.44</v>
      </c>
      <c r="H21" s="4">
        <v>7.24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2.72</v>
      </c>
      <c r="F22" s="4">
        <v>4.08</v>
      </c>
      <c r="G22" s="4">
        <v>5.44</v>
      </c>
      <c r="H22" s="4">
        <v>7.24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2.72</v>
      </c>
      <c r="F23" s="4">
        <v>4.08</v>
      </c>
      <c r="G23" s="4">
        <v>5.44</v>
      </c>
      <c r="H23" s="4">
        <v>7.24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2.72</v>
      </c>
      <c r="F24" s="4">
        <v>4.08</v>
      </c>
      <c r="G24" s="4">
        <v>5.44</v>
      </c>
      <c r="H24" s="4">
        <v>7.24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2.72</v>
      </c>
      <c r="F25" s="4">
        <v>4.08</v>
      </c>
      <c r="G25" s="4">
        <v>5.44</v>
      </c>
      <c r="H25" s="4">
        <v>7.24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2.72</v>
      </c>
      <c r="F26" s="4">
        <v>4.08</v>
      </c>
      <c r="G26" s="4">
        <v>5.44</v>
      </c>
      <c r="H26" s="4">
        <v>7.24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2.72</v>
      </c>
      <c r="F27" s="4">
        <v>4.08</v>
      </c>
      <c r="G27" s="4">
        <v>5.44</v>
      </c>
      <c r="H27" s="4">
        <v>7.24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2.72</v>
      </c>
      <c r="F28" s="4">
        <v>4.08</v>
      </c>
      <c r="G28" s="4">
        <v>5.44</v>
      </c>
      <c r="H28" s="4">
        <v>7.24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2.72</v>
      </c>
      <c r="F29" s="4">
        <v>4.08</v>
      </c>
      <c r="G29" s="4">
        <v>5.44</v>
      </c>
      <c r="H29" s="4">
        <v>7.24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2.72</v>
      </c>
      <c r="F30" s="4">
        <v>4.08</v>
      </c>
      <c r="G30" s="4">
        <v>5.44</v>
      </c>
      <c r="H30" s="4">
        <v>7.24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2.72</v>
      </c>
      <c r="F31" s="4">
        <v>4.08</v>
      </c>
      <c r="G31" s="4">
        <v>5.44</v>
      </c>
      <c r="H31" s="4">
        <v>7.24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2.72</v>
      </c>
      <c r="F32" s="4">
        <v>4.08</v>
      </c>
      <c r="G32" s="4">
        <v>5.44</v>
      </c>
      <c r="H32" s="4">
        <v>7.24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2.72</v>
      </c>
      <c r="F33" s="4">
        <v>4.08</v>
      </c>
      <c r="G33" s="4">
        <v>5.44</v>
      </c>
      <c r="H33" s="4">
        <v>7.24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2.72</v>
      </c>
      <c r="F34" s="4">
        <v>4.08</v>
      </c>
      <c r="G34" s="4">
        <v>5.44</v>
      </c>
      <c r="H34" s="4">
        <v>7.24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2.72</v>
      </c>
      <c r="F35" s="4">
        <v>4.08</v>
      </c>
      <c r="G35" s="4">
        <v>5.44</v>
      </c>
      <c r="H35" s="4">
        <v>7.24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2.72</v>
      </c>
      <c r="F36" s="4">
        <v>4.08</v>
      </c>
      <c r="G36" s="4">
        <v>5.44</v>
      </c>
      <c r="H36" s="4">
        <v>7.24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2.72</v>
      </c>
      <c r="F37" s="4">
        <v>4.08</v>
      </c>
      <c r="G37" s="4">
        <v>5.44</v>
      </c>
      <c r="H37" s="4">
        <v>7.24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2.72</v>
      </c>
      <c r="F38" s="4">
        <v>4.08</v>
      </c>
      <c r="G38" s="4">
        <v>5.44</v>
      </c>
      <c r="H38" s="4">
        <v>7.24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2.72</v>
      </c>
      <c r="F39" s="4">
        <v>4.08</v>
      </c>
      <c r="G39" s="4">
        <v>5.44</v>
      </c>
      <c r="H39" s="4">
        <v>7.24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2.72</v>
      </c>
      <c r="F40" s="4">
        <v>4.08</v>
      </c>
      <c r="G40" s="4">
        <v>5.44</v>
      </c>
      <c r="H40" s="4">
        <v>7.24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3.64</v>
      </c>
      <c r="F41" s="4">
        <v>5</v>
      </c>
      <c r="G41" s="4">
        <v>7.28</v>
      </c>
      <c r="H41" s="4">
        <v>9.08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3.64</v>
      </c>
      <c r="F42" s="4">
        <v>5</v>
      </c>
      <c r="G42" s="4">
        <v>7.28</v>
      </c>
      <c r="H42" s="4">
        <v>9.08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4.54</v>
      </c>
      <c r="F43" s="4">
        <v>5.9</v>
      </c>
      <c r="G43" s="4">
        <v>9.08</v>
      </c>
      <c r="H43" s="4">
        <v>10.88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4.54</v>
      </c>
      <c r="F44" s="4">
        <v>5.9</v>
      </c>
      <c r="G44" s="4">
        <v>9.08</v>
      </c>
      <c r="H44" s="4">
        <v>10.88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5.46</v>
      </c>
      <c r="F45" s="4">
        <v>6.82</v>
      </c>
      <c r="G45" s="4">
        <v>10.92</v>
      </c>
      <c r="H45" s="4">
        <v>12.72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6.36</v>
      </c>
      <c r="F46" s="4">
        <v>7.72</v>
      </c>
      <c r="G46" s="4">
        <v>12.72</v>
      </c>
      <c r="H46" s="4">
        <v>14.52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7.28</v>
      </c>
      <c r="F47" s="4">
        <v>8.64</v>
      </c>
      <c r="G47" s="4">
        <v>14.56</v>
      </c>
      <c r="H47" s="4">
        <v>16.36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8.18</v>
      </c>
      <c r="F48" s="4">
        <v>9.5399999999999991</v>
      </c>
      <c r="G48" s="4">
        <v>16.36</v>
      </c>
      <c r="H48" s="4">
        <v>18.16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9.1</v>
      </c>
      <c r="F49" s="4">
        <v>10.46</v>
      </c>
      <c r="G49" s="4">
        <v>18.2</v>
      </c>
      <c r="H49" s="4">
        <v>20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10</v>
      </c>
      <c r="F50" s="4">
        <v>11.36</v>
      </c>
      <c r="G50" s="4">
        <v>20</v>
      </c>
      <c r="H50" s="4">
        <v>21.8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10.9</v>
      </c>
      <c r="F51" s="4">
        <v>12.26</v>
      </c>
      <c r="G51" s="4">
        <v>21.8</v>
      </c>
      <c r="H51" s="4">
        <v>23.6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12.72</v>
      </c>
      <c r="F52" s="4">
        <v>14.08</v>
      </c>
      <c r="G52" s="4">
        <v>25.44</v>
      </c>
      <c r="H52" s="4">
        <v>27.24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13.64</v>
      </c>
      <c r="F53" s="4">
        <v>15</v>
      </c>
      <c r="G53" s="4">
        <v>27.28</v>
      </c>
      <c r="H53" s="4">
        <v>29.08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15.46</v>
      </c>
      <c r="F54" s="4">
        <v>16.82</v>
      </c>
      <c r="G54" s="4">
        <v>30.92</v>
      </c>
      <c r="H54" s="4">
        <v>32.72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17.28</v>
      </c>
      <c r="F55" s="4">
        <v>18.64</v>
      </c>
      <c r="G55" s="4">
        <v>34.56</v>
      </c>
      <c r="H55" s="4">
        <v>36.36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19.100000000000001</v>
      </c>
      <c r="F56" s="4">
        <v>20.46</v>
      </c>
      <c r="G56" s="4">
        <v>38.200000000000003</v>
      </c>
      <c r="H56" s="4">
        <v>40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21.82</v>
      </c>
      <c r="F57" s="4">
        <v>23.18</v>
      </c>
      <c r="G57" s="4">
        <v>43.64</v>
      </c>
      <c r="H57" s="4">
        <v>45.44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24.54</v>
      </c>
      <c r="F58" s="4">
        <v>25.9</v>
      </c>
      <c r="G58" s="4">
        <v>49.08</v>
      </c>
      <c r="H58" s="4">
        <v>50.88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27.28</v>
      </c>
      <c r="F59" s="4">
        <v>28.64</v>
      </c>
      <c r="G59" s="4">
        <v>54.56</v>
      </c>
      <c r="H59" s="4">
        <v>56.36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30</v>
      </c>
      <c r="F60" s="4">
        <v>31.36</v>
      </c>
      <c r="G60" s="4">
        <v>60</v>
      </c>
      <c r="H60" s="4">
        <v>61.8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33.64</v>
      </c>
      <c r="F61" s="4">
        <v>35</v>
      </c>
      <c r="G61" s="4">
        <v>67.28</v>
      </c>
      <c r="H61" s="4">
        <v>69.08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39.1</v>
      </c>
      <c r="F62" s="4">
        <v>40.46</v>
      </c>
      <c r="G62" s="4">
        <v>78.2</v>
      </c>
      <c r="H62" s="4">
        <v>80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42.72</v>
      </c>
      <c r="F63" s="4">
        <v>44.08</v>
      </c>
      <c r="G63" s="4">
        <v>85.44</v>
      </c>
      <c r="H63" s="4">
        <v>87.24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47.28</v>
      </c>
      <c r="F64" s="4">
        <v>48.64</v>
      </c>
      <c r="G64" s="4">
        <v>94.56</v>
      </c>
      <c r="H64" s="4">
        <v>96.36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51.82</v>
      </c>
      <c r="F65" s="4">
        <v>53.18</v>
      </c>
      <c r="G65" s="4">
        <v>103.64</v>
      </c>
      <c r="H65" s="4">
        <v>105.44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57.28</v>
      </c>
      <c r="F66" s="4">
        <v>58.64</v>
      </c>
      <c r="G66" s="4">
        <v>114.56</v>
      </c>
      <c r="H66" s="4">
        <v>116.36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61.82</v>
      </c>
      <c r="F67" s="4">
        <v>63.18</v>
      </c>
      <c r="G67" s="4">
        <v>123.64</v>
      </c>
      <c r="H67" s="4">
        <v>125.44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68.180000000000007</v>
      </c>
      <c r="F68" s="4">
        <v>69.540000000000006</v>
      </c>
      <c r="G68" s="4">
        <v>136.36000000000001</v>
      </c>
      <c r="H68" s="4">
        <v>138.16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74.540000000000006</v>
      </c>
      <c r="F69" s="4">
        <v>75.900000000000006</v>
      </c>
      <c r="G69" s="4">
        <v>149.08000000000001</v>
      </c>
      <c r="H69" s="4">
        <v>150.88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81.819999999999993</v>
      </c>
      <c r="F70" s="4">
        <v>83.18</v>
      </c>
      <c r="G70" s="4">
        <v>163.63999999999999</v>
      </c>
      <c r="H70" s="4">
        <v>165.44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90</v>
      </c>
      <c r="F71" s="4">
        <v>91.36</v>
      </c>
      <c r="G71" s="4">
        <v>180</v>
      </c>
      <c r="H71" s="4">
        <v>181.8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98.18</v>
      </c>
      <c r="F72" s="4">
        <v>99.54</v>
      </c>
      <c r="G72" s="4">
        <v>196.36</v>
      </c>
      <c r="H72" s="4">
        <v>198.16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100.9</v>
      </c>
      <c r="F73" s="4">
        <v>102.26</v>
      </c>
      <c r="G73" s="4">
        <v>201.8</v>
      </c>
      <c r="H73" s="4">
        <v>203.6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110</v>
      </c>
      <c r="F74" s="4">
        <v>111.36</v>
      </c>
      <c r="G74" s="4">
        <v>220</v>
      </c>
      <c r="H74" s="4">
        <v>221.8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120.9</v>
      </c>
      <c r="F75" s="4">
        <v>122.26</v>
      </c>
      <c r="G75" s="4">
        <v>241.8</v>
      </c>
      <c r="H75" s="4">
        <v>243.6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131.82</v>
      </c>
      <c r="F76" s="4">
        <v>133.18</v>
      </c>
      <c r="G76" s="4">
        <v>263.64</v>
      </c>
      <c r="H76" s="4">
        <v>265.44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144.54</v>
      </c>
      <c r="F77" s="4">
        <v>145.9</v>
      </c>
      <c r="G77" s="4">
        <v>289.08</v>
      </c>
      <c r="H77" s="4">
        <v>290.88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157.28</v>
      </c>
      <c r="F78" s="4">
        <v>158.63999999999999</v>
      </c>
      <c r="G78" s="4">
        <v>314.56</v>
      </c>
      <c r="H78" s="4">
        <v>316.36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172.72</v>
      </c>
      <c r="F79" s="4">
        <v>174.08</v>
      </c>
      <c r="G79" s="4">
        <v>345.44</v>
      </c>
      <c r="H79" s="4">
        <v>347.24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189.1</v>
      </c>
      <c r="F80" s="4">
        <v>190.46</v>
      </c>
      <c r="G80" s="4">
        <v>378.2</v>
      </c>
      <c r="H80" s="4">
        <v>380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208.18</v>
      </c>
      <c r="F81" s="4">
        <v>209.54</v>
      </c>
      <c r="G81" s="4">
        <v>416.36</v>
      </c>
      <c r="H81" s="4">
        <v>418.16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225.46</v>
      </c>
      <c r="F82" s="4">
        <v>226.82</v>
      </c>
      <c r="G82" s="4">
        <v>450.92</v>
      </c>
      <c r="H82" s="4">
        <v>452.72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239.1</v>
      </c>
      <c r="F83" s="4">
        <v>240.46</v>
      </c>
      <c r="G83" s="4">
        <v>478.2</v>
      </c>
      <c r="H83" s="4">
        <v>480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250</v>
      </c>
      <c r="F84" s="4">
        <v>251.36</v>
      </c>
      <c r="G84" s="4">
        <v>500</v>
      </c>
      <c r="H84" s="4">
        <v>501.8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255.46</v>
      </c>
      <c r="F85" s="4">
        <v>256.82</v>
      </c>
      <c r="G85" s="4">
        <v>510.92</v>
      </c>
      <c r="H85" s="4">
        <v>512.72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255.46</v>
      </c>
      <c r="F86" s="4">
        <v>256.82</v>
      </c>
      <c r="G86" s="4">
        <v>510.92</v>
      </c>
      <c r="H86" s="4">
        <v>512.72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255.46</v>
      </c>
      <c r="F87" s="4">
        <v>256.82</v>
      </c>
      <c r="G87" s="4">
        <v>510.92</v>
      </c>
      <c r="H87" s="4">
        <v>512.72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0479E-7AAD-4D18-BBC0-A86BA2F10385}">
  <sheetPr codeName="Sheet34">
    <tabColor theme="8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2.73</v>
      </c>
      <c r="F16" s="4">
        <v>5.46</v>
      </c>
      <c r="G16" s="4">
        <v>5.46</v>
      </c>
      <c r="H16" s="4">
        <v>9.1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2.73</v>
      </c>
      <c r="F17" s="4">
        <v>5.46</v>
      </c>
      <c r="G17" s="4">
        <v>5.46</v>
      </c>
      <c r="H17" s="4">
        <v>9.1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2.73</v>
      </c>
      <c r="F18" s="4">
        <v>5.46</v>
      </c>
      <c r="G18" s="4">
        <v>5.46</v>
      </c>
      <c r="H18" s="4">
        <v>9.1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2.73</v>
      </c>
      <c r="F19" s="4">
        <v>5.46</v>
      </c>
      <c r="G19" s="4">
        <v>5.46</v>
      </c>
      <c r="H19" s="4">
        <v>9.1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2.73</v>
      </c>
      <c r="F20" s="4">
        <v>5.46</v>
      </c>
      <c r="G20" s="4">
        <v>5.46</v>
      </c>
      <c r="H20" s="4">
        <v>9.1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2.73</v>
      </c>
      <c r="F21" s="4">
        <v>5.46</v>
      </c>
      <c r="G21" s="4">
        <v>5.46</v>
      </c>
      <c r="H21" s="4">
        <v>9.1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2.73</v>
      </c>
      <c r="F22" s="4">
        <v>5.46</v>
      </c>
      <c r="G22" s="4">
        <v>5.46</v>
      </c>
      <c r="H22" s="4">
        <v>9.1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2.73</v>
      </c>
      <c r="F23" s="4">
        <v>5.46</v>
      </c>
      <c r="G23" s="4">
        <v>5.46</v>
      </c>
      <c r="H23" s="4">
        <v>9.1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2.73</v>
      </c>
      <c r="F24" s="4">
        <v>5.46</v>
      </c>
      <c r="G24" s="4">
        <v>5.46</v>
      </c>
      <c r="H24" s="4">
        <v>9.1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2.73</v>
      </c>
      <c r="F25" s="4">
        <v>5.46</v>
      </c>
      <c r="G25" s="4">
        <v>5.46</v>
      </c>
      <c r="H25" s="4">
        <v>9.1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2.73</v>
      </c>
      <c r="F26" s="4">
        <v>5.46</v>
      </c>
      <c r="G26" s="4">
        <v>5.46</v>
      </c>
      <c r="H26" s="4">
        <v>9.1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2.73</v>
      </c>
      <c r="F27" s="4">
        <v>5.46</v>
      </c>
      <c r="G27" s="4">
        <v>5.46</v>
      </c>
      <c r="H27" s="4">
        <v>9.1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2.73</v>
      </c>
      <c r="F28" s="4">
        <v>5.46</v>
      </c>
      <c r="G28" s="4">
        <v>5.46</v>
      </c>
      <c r="H28" s="4">
        <v>9.1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2.73</v>
      </c>
      <c r="F29" s="4">
        <v>5.46</v>
      </c>
      <c r="G29" s="4">
        <v>5.46</v>
      </c>
      <c r="H29" s="4">
        <v>9.1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2.73</v>
      </c>
      <c r="F30" s="4">
        <v>5.46</v>
      </c>
      <c r="G30" s="4">
        <v>5.46</v>
      </c>
      <c r="H30" s="4">
        <v>9.1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2.73</v>
      </c>
      <c r="F31" s="4">
        <v>5.46</v>
      </c>
      <c r="G31" s="4">
        <v>5.46</v>
      </c>
      <c r="H31" s="4">
        <v>9.1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2.73</v>
      </c>
      <c r="F32" s="4">
        <v>5.46</v>
      </c>
      <c r="G32" s="4">
        <v>5.46</v>
      </c>
      <c r="H32" s="4">
        <v>9.1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2.73</v>
      </c>
      <c r="F33" s="4">
        <v>5.46</v>
      </c>
      <c r="G33" s="4">
        <v>5.46</v>
      </c>
      <c r="H33" s="4">
        <v>9.1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2.73</v>
      </c>
      <c r="F34" s="4">
        <v>5.46</v>
      </c>
      <c r="G34" s="4">
        <v>5.46</v>
      </c>
      <c r="H34" s="4">
        <v>9.1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2.73</v>
      </c>
      <c r="F35" s="4">
        <v>5.46</v>
      </c>
      <c r="G35" s="4">
        <v>5.46</v>
      </c>
      <c r="H35" s="4">
        <v>9.1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2.73</v>
      </c>
      <c r="F36" s="4">
        <v>5.46</v>
      </c>
      <c r="G36" s="4">
        <v>5.46</v>
      </c>
      <c r="H36" s="4">
        <v>9.1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2.73</v>
      </c>
      <c r="F37" s="4">
        <v>5.46</v>
      </c>
      <c r="G37" s="4">
        <v>5.46</v>
      </c>
      <c r="H37" s="4">
        <v>9.1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2.73</v>
      </c>
      <c r="F38" s="4">
        <v>5.46</v>
      </c>
      <c r="G38" s="4">
        <v>5.46</v>
      </c>
      <c r="H38" s="4">
        <v>9.1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2.73</v>
      </c>
      <c r="F39" s="4">
        <v>5.46</v>
      </c>
      <c r="G39" s="4">
        <v>5.46</v>
      </c>
      <c r="H39" s="4">
        <v>9.1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2.73</v>
      </c>
      <c r="F40" s="4">
        <v>5.46</v>
      </c>
      <c r="G40" s="4">
        <v>5.46</v>
      </c>
      <c r="H40" s="4">
        <v>9.1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2.73</v>
      </c>
      <c r="F41" s="4">
        <v>5.46</v>
      </c>
      <c r="G41" s="4">
        <v>5.46</v>
      </c>
      <c r="H41" s="4">
        <v>9.1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2.73</v>
      </c>
      <c r="F42" s="4">
        <v>5.46</v>
      </c>
      <c r="G42" s="4">
        <v>5.46</v>
      </c>
      <c r="H42" s="4">
        <v>9.1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2.73</v>
      </c>
      <c r="F43" s="4">
        <v>5.46</v>
      </c>
      <c r="G43" s="4">
        <v>5.46</v>
      </c>
      <c r="H43" s="4">
        <v>9.1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2.73</v>
      </c>
      <c r="F44" s="4">
        <v>5.46</v>
      </c>
      <c r="G44" s="4">
        <v>5.46</v>
      </c>
      <c r="H44" s="4">
        <v>9.1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3.64</v>
      </c>
      <c r="F45" s="4">
        <v>6.37</v>
      </c>
      <c r="G45" s="4">
        <v>7.28</v>
      </c>
      <c r="H45" s="4">
        <v>10.92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3.64</v>
      </c>
      <c r="F46" s="4">
        <v>6.37</v>
      </c>
      <c r="G46" s="4">
        <v>7.28</v>
      </c>
      <c r="H46" s="4">
        <v>10.92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3.64</v>
      </c>
      <c r="F47" s="4">
        <v>6.37</v>
      </c>
      <c r="G47" s="4">
        <v>7.28</v>
      </c>
      <c r="H47" s="4">
        <v>10.92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3.64</v>
      </c>
      <c r="F48" s="4">
        <v>6.37</v>
      </c>
      <c r="G48" s="4">
        <v>7.28</v>
      </c>
      <c r="H48" s="4">
        <v>10.92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4.55</v>
      </c>
      <c r="F49" s="4">
        <v>7.28</v>
      </c>
      <c r="G49" s="4">
        <v>9.1</v>
      </c>
      <c r="H49" s="4">
        <v>12.74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4.55</v>
      </c>
      <c r="F50" s="4">
        <v>7.28</v>
      </c>
      <c r="G50" s="4">
        <v>9.1</v>
      </c>
      <c r="H50" s="4">
        <v>12.74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4.55</v>
      </c>
      <c r="F51" s="4">
        <v>7.28</v>
      </c>
      <c r="G51" s="4">
        <v>9.1</v>
      </c>
      <c r="H51" s="4">
        <v>12.74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5.45</v>
      </c>
      <c r="F52" s="4">
        <v>8.18</v>
      </c>
      <c r="G52" s="4">
        <v>10.9</v>
      </c>
      <c r="H52" s="4">
        <v>14.54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5.45</v>
      </c>
      <c r="F53" s="4">
        <v>8.18</v>
      </c>
      <c r="G53" s="4">
        <v>10.9</v>
      </c>
      <c r="H53" s="4">
        <v>14.54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6.36</v>
      </c>
      <c r="F54" s="4">
        <v>9.09</v>
      </c>
      <c r="G54" s="4">
        <v>12.72</v>
      </c>
      <c r="H54" s="4">
        <v>16.36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6.36</v>
      </c>
      <c r="F55" s="4">
        <v>9.09</v>
      </c>
      <c r="G55" s="4">
        <v>12.72</v>
      </c>
      <c r="H55" s="4">
        <v>16.36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7.27</v>
      </c>
      <c r="F56" s="4">
        <v>10</v>
      </c>
      <c r="G56" s="4">
        <v>14.54</v>
      </c>
      <c r="H56" s="4">
        <v>18.18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8.18</v>
      </c>
      <c r="F57" s="4">
        <v>10.91</v>
      </c>
      <c r="G57" s="4">
        <v>16.36</v>
      </c>
      <c r="H57" s="4">
        <v>20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9.09</v>
      </c>
      <c r="F58" s="4">
        <v>11.82</v>
      </c>
      <c r="G58" s="4">
        <v>18.18</v>
      </c>
      <c r="H58" s="4">
        <v>21.82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10</v>
      </c>
      <c r="F59" s="4">
        <v>12.73</v>
      </c>
      <c r="G59" s="4">
        <v>20</v>
      </c>
      <c r="H59" s="4">
        <v>23.64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10.91</v>
      </c>
      <c r="F60" s="4">
        <v>13.64</v>
      </c>
      <c r="G60" s="4">
        <v>21.82</v>
      </c>
      <c r="H60" s="4">
        <v>25.46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11.82</v>
      </c>
      <c r="F61" s="4">
        <v>14.55</v>
      </c>
      <c r="G61" s="4">
        <v>23.64</v>
      </c>
      <c r="H61" s="4">
        <v>27.28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12.73</v>
      </c>
      <c r="F62" s="4">
        <v>15.46</v>
      </c>
      <c r="G62" s="4">
        <v>25.46</v>
      </c>
      <c r="H62" s="4">
        <v>29.1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13.64</v>
      </c>
      <c r="F63" s="4">
        <v>16.37</v>
      </c>
      <c r="G63" s="4">
        <v>27.28</v>
      </c>
      <c r="H63" s="4">
        <v>30.92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15.45</v>
      </c>
      <c r="F64" s="4">
        <v>18.18</v>
      </c>
      <c r="G64" s="4">
        <v>30.9</v>
      </c>
      <c r="H64" s="4">
        <v>34.54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16.36</v>
      </c>
      <c r="F65" s="4">
        <v>19.09</v>
      </c>
      <c r="G65" s="4">
        <v>32.72</v>
      </c>
      <c r="H65" s="4">
        <v>36.36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17.27</v>
      </c>
      <c r="F66" s="4">
        <v>20</v>
      </c>
      <c r="G66" s="4">
        <v>34.54</v>
      </c>
      <c r="H66" s="4">
        <v>38.18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18.18</v>
      </c>
      <c r="F67" s="4">
        <v>20.91</v>
      </c>
      <c r="G67" s="4">
        <v>36.36</v>
      </c>
      <c r="H67" s="4">
        <v>40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20</v>
      </c>
      <c r="F68" s="4">
        <v>22.73</v>
      </c>
      <c r="G68" s="4">
        <v>40</v>
      </c>
      <c r="H68" s="4">
        <v>43.64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20.91</v>
      </c>
      <c r="F69" s="4">
        <v>23.64</v>
      </c>
      <c r="G69" s="4">
        <v>41.82</v>
      </c>
      <c r="H69" s="4">
        <v>45.46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22.73</v>
      </c>
      <c r="F70" s="4">
        <v>25.46</v>
      </c>
      <c r="G70" s="4">
        <v>45.46</v>
      </c>
      <c r="H70" s="4">
        <v>49.1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24.55</v>
      </c>
      <c r="F71" s="4">
        <v>27.28</v>
      </c>
      <c r="G71" s="4">
        <v>49.1</v>
      </c>
      <c r="H71" s="4">
        <v>52.74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26.36</v>
      </c>
      <c r="F72" s="4">
        <v>29.09</v>
      </c>
      <c r="G72" s="4">
        <v>52.72</v>
      </c>
      <c r="H72" s="4">
        <v>56.36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26.36</v>
      </c>
      <c r="F73" s="4">
        <v>29.09</v>
      </c>
      <c r="G73" s="4">
        <v>52.72</v>
      </c>
      <c r="H73" s="4">
        <v>56.36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27.27</v>
      </c>
      <c r="F74" s="4">
        <v>30</v>
      </c>
      <c r="G74" s="4">
        <v>54.54</v>
      </c>
      <c r="H74" s="4">
        <v>58.18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29.09</v>
      </c>
      <c r="F75" s="4">
        <v>31.82</v>
      </c>
      <c r="G75" s="4">
        <v>58.18</v>
      </c>
      <c r="H75" s="4">
        <v>61.82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31.82</v>
      </c>
      <c r="F76" s="4">
        <v>34.549999999999997</v>
      </c>
      <c r="G76" s="4">
        <v>63.64</v>
      </c>
      <c r="H76" s="4">
        <v>67.28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33.64</v>
      </c>
      <c r="F77" s="4">
        <v>36.369999999999997</v>
      </c>
      <c r="G77" s="4">
        <v>67.28</v>
      </c>
      <c r="H77" s="4">
        <v>70.92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35.450000000000003</v>
      </c>
      <c r="F78" s="4">
        <v>38.18</v>
      </c>
      <c r="G78" s="4">
        <v>70.900000000000006</v>
      </c>
      <c r="H78" s="4">
        <v>74.540000000000006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38.18</v>
      </c>
      <c r="F79" s="4">
        <v>40.909999999999997</v>
      </c>
      <c r="G79" s="4">
        <v>76.36</v>
      </c>
      <c r="H79" s="4">
        <v>80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40.909999999999997</v>
      </c>
      <c r="F80" s="4">
        <v>43.64</v>
      </c>
      <c r="G80" s="4">
        <v>81.819999999999993</v>
      </c>
      <c r="H80" s="4">
        <v>85.46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42.73</v>
      </c>
      <c r="F81" s="4">
        <v>45.46</v>
      </c>
      <c r="G81" s="4">
        <v>85.46</v>
      </c>
      <c r="H81" s="4">
        <v>89.1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45.45</v>
      </c>
      <c r="F82" s="4">
        <v>48.18</v>
      </c>
      <c r="G82" s="4">
        <v>90.9</v>
      </c>
      <c r="H82" s="4">
        <v>94.54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47.27</v>
      </c>
      <c r="F83" s="4">
        <v>50</v>
      </c>
      <c r="G83" s="4">
        <v>94.54</v>
      </c>
      <c r="H83" s="4">
        <v>98.18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48.18</v>
      </c>
      <c r="F84" s="4">
        <v>50.91</v>
      </c>
      <c r="G84" s="4">
        <v>96.36</v>
      </c>
      <c r="H84" s="4">
        <v>100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49.09</v>
      </c>
      <c r="F85" s="4">
        <v>51.82</v>
      </c>
      <c r="G85" s="4">
        <v>98.18</v>
      </c>
      <c r="H85" s="4">
        <v>101.82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49.09</v>
      </c>
      <c r="F86" s="4">
        <v>51.82</v>
      </c>
      <c r="G86" s="4">
        <v>98.18</v>
      </c>
      <c r="H86" s="4">
        <v>101.82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49.09</v>
      </c>
      <c r="F87" s="4">
        <v>51.82</v>
      </c>
      <c r="G87" s="4">
        <v>98.18</v>
      </c>
      <c r="H87" s="4">
        <v>101.82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9C64C-3170-4013-B237-AC202BCE01FB}">
  <sheetPr codeName="Sheet35">
    <tabColor theme="8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100</v>
      </c>
      <c r="F13" s="1">
        <v>100</v>
      </c>
      <c r="G13" s="1">
        <v>100</v>
      </c>
      <c r="H13" s="1">
        <v>100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12.72</v>
      </c>
      <c r="F16" s="4">
        <v>20.92</v>
      </c>
      <c r="G16" s="4">
        <v>25.44</v>
      </c>
      <c r="H16" s="4">
        <v>36.36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12.72</v>
      </c>
      <c r="F17" s="4">
        <v>20.92</v>
      </c>
      <c r="G17" s="4">
        <v>25.44</v>
      </c>
      <c r="H17" s="4">
        <v>36.36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12.72</v>
      </c>
      <c r="F18" s="4">
        <v>20.92</v>
      </c>
      <c r="G18" s="4">
        <v>25.44</v>
      </c>
      <c r="H18" s="4">
        <v>36.36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12.72</v>
      </c>
      <c r="F19" s="4">
        <v>20.92</v>
      </c>
      <c r="G19" s="4">
        <v>25.44</v>
      </c>
      <c r="H19" s="4">
        <v>36.36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12.72</v>
      </c>
      <c r="F20" s="4">
        <v>20.92</v>
      </c>
      <c r="G20" s="4">
        <v>25.44</v>
      </c>
      <c r="H20" s="4">
        <v>36.36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12.72</v>
      </c>
      <c r="F21" s="4">
        <v>20.92</v>
      </c>
      <c r="G21" s="4">
        <v>25.44</v>
      </c>
      <c r="H21" s="4">
        <v>36.36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12.72</v>
      </c>
      <c r="F22" s="4">
        <v>20.92</v>
      </c>
      <c r="G22" s="4">
        <v>25.44</v>
      </c>
      <c r="H22" s="4">
        <v>36.36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12.72</v>
      </c>
      <c r="F23" s="4">
        <v>20.92</v>
      </c>
      <c r="G23" s="4">
        <v>25.44</v>
      </c>
      <c r="H23" s="4">
        <v>36.36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12.72</v>
      </c>
      <c r="F24" s="4">
        <v>20.92</v>
      </c>
      <c r="G24" s="4">
        <v>25.44</v>
      </c>
      <c r="H24" s="4">
        <v>36.36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12.72</v>
      </c>
      <c r="F25" s="4">
        <v>20.92</v>
      </c>
      <c r="G25" s="4">
        <v>25.44</v>
      </c>
      <c r="H25" s="4">
        <v>36.36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12.72</v>
      </c>
      <c r="F26" s="4">
        <v>20.92</v>
      </c>
      <c r="G26" s="4">
        <v>25.44</v>
      </c>
      <c r="H26" s="4">
        <v>36.36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12.72</v>
      </c>
      <c r="F27" s="4">
        <v>20.92</v>
      </c>
      <c r="G27" s="4">
        <v>25.44</v>
      </c>
      <c r="H27" s="4">
        <v>36.36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12.72</v>
      </c>
      <c r="F28" s="4">
        <v>20.92</v>
      </c>
      <c r="G28" s="4">
        <v>25.44</v>
      </c>
      <c r="H28" s="4">
        <v>36.36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12.72</v>
      </c>
      <c r="F29" s="4">
        <v>20.92</v>
      </c>
      <c r="G29" s="4">
        <v>25.44</v>
      </c>
      <c r="H29" s="4">
        <v>36.36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12.72</v>
      </c>
      <c r="F30" s="4">
        <v>20.92</v>
      </c>
      <c r="G30" s="4">
        <v>25.44</v>
      </c>
      <c r="H30" s="4">
        <v>36.36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12.72</v>
      </c>
      <c r="F31" s="4">
        <v>20.92</v>
      </c>
      <c r="G31" s="4">
        <v>25.44</v>
      </c>
      <c r="H31" s="4">
        <v>36.36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12.72</v>
      </c>
      <c r="F32" s="4">
        <v>20.92</v>
      </c>
      <c r="G32" s="4">
        <v>25.44</v>
      </c>
      <c r="H32" s="4">
        <v>36.36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12.72</v>
      </c>
      <c r="F33" s="4">
        <v>20.92</v>
      </c>
      <c r="G33" s="4">
        <v>25.44</v>
      </c>
      <c r="H33" s="4">
        <v>36.36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12.72</v>
      </c>
      <c r="F34" s="4">
        <v>20.92</v>
      </c>
      <c r="G34" s="4">
        <v>25.44</v>
      </c>
      <c r="H34" s="4">
        <v>36.36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12.72</v>
      </c>
      <c r="F35" s="4">
        <v>20.92</v>
      </c>
      <c r="G35" s="4">
        <v>25.44</v>
      </c>
      <c r="H35" s="4">
        <v>36.36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12.72</v>
      </c>
      <c r="F36" s="4">
        <v>20.92</v>
      </c>
      <c r="G36" s="4">
        <v>25.44</v>
      </c>
      <c r="H36" s="4">
        <v>36.36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12.72</v>
      </c>
      <c r="F37" s="4">
        <v>20.92</v>
      </c>
      <c r="G37" s="4">
        <v>25.44</v>
      </c>
      <c r="H37" s="4">
        <v>36.36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12.72</v>
      </c>
      <c r="F38" s="4">
        <v>20.92</v>
      </c>
      <c r="G38" s="4">
        <v>25.44</v>
      </c>
      <c r="H38" s="4">
        <v>36.36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12.72</v>
      </c>
      <c r="F39" s="4">
        <v>20.92</v>
      </c>
      <c r="G39" s="4">
        <v>25.44</v>
      </c>
      <c r="H39" s="4">
        <v>36.36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13.64</v>
      </c>
      <c r="F40" s="4">
        <v>21.84</v>
      </c>
      <c r="G40" s="4">
        <v>27.28</v>
      </c>
      <c r="H40" s="4">
        <v>38.200000000000003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14.54</v>
      </c>
      <c r="F41" s="4">
        <v>22.74</v>
      </c>
      <c r="G41" s="4">
        <v>29.08</v>
      </c>
      <c r="H41" s="4">
        <v>40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14.54</v>
      </c>
      <c r="F42" s="4">
        <v>22.74</v>
      </c>
      <c r="G42" s="4">
        <v>29.08</v>
      </c>
      <c r="H42" s="4">
        <v>40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15.46</v>
      </c>
      <c r="F43" s="4">
        <v>23.66</v>
      </c>
      <c r="G43" s="4">
        <v>30.92</v>
      </c>
      <c r="H43" s="4">
        <v>41.84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16.36</v>
      </c>
      <c r="F44" s="4">
        <v>24.56</v>
      </c>
      <c r="G44" s="4">
        <v>32.72</v>
      </c>
      <c r="H44" s="4">
        <v>43.64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17.28</v>
      </c>
      <c r="F45" s="4">
        <v>25.48</v>
      </c>
      <c r="G45" s="4">
        <v>34.56</v>
      </c>
      <c r="H45" s="4">
        <v>45.48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17.28</v>
      </c>
      <c r="F46" s="4">
        <v>25.48</v>
      </c>
      <c r="G46" s="4">
        <v>34.56</v>
      </c>
      <c r="H46" s="4">
        <v>45.48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18.18</v>
      </c>
      <c r="F47" s="4">
        <v>26.38</v>
      </c>
      <c r="G47" s="4">
        <v>36.36</v>
      </c>
      <c r="H47" s="4">
        <v>47.28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19.100000000000001</v>
      </c>
      <c r="F48" s="4">
        <v>27.3</v>
      </c>
      <c r="G48" s="4">
        <v>38.200000000000003</v>
      </c>
      <c r="H48" s="4">
        <v>49.12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20</v>
      </c>
      <c r="F49" s="4">
        <v>28.2</v>
      </c>
      <c r="G49" s="4">
        <v>40</v>
      </c>
      <c r="H49" s="4">
        <v>50.92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20.9</v>
      </c>
      <c r="F50" s="4">
        <v>29.1</v>
      </c>
      <c r="G50" s="4">
        <v>41.8</v>
      </c>
      <c r="H50" s="4">
        <v>52.72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21.82</v>
      </c>
      <c r="F51" s="4">
        <v>30.02</v>
      </c>
      <c r="G51" s="4">
        <v>43.64</v>
      </c>
      <c r="H51" s="4">
        <v>54.56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22.72</v>
      </c>
      <c r="F52" s="4">
        <v>30.92</v>
      </c>
      <c r="G52" s="4">
        <v>45.44</v>
      </c>
      <c r="H52" s="4">
        <v>56.36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23.64</v>
      </c>
      <c r="F53" s="4">
        <v>31.84</v>
      </c>
      <c r="G53" s="4">
        <v>47.28</v>
      </c>
      <c r="H53" s="4">
        <v>58.2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24.54</v>
      </c>
      <c r="F54" s="4">
        <v>32.74</v>
      </c>
      <c r="G54" s="4">
        <v>49.08</v>
      </c>
      <c r="H54" s="4">
        <v>60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25.46</v>
      </c>
      <c r="F55" s="4">
        <v>33.659999999999997</v>
      </c>
      <c r="G55" s="4">
        <v>50.92</v>
      </c>
      <c r="H55" s="4">
        <v>61.84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27.28</v>
      </c>
      <c r="F56" s="4">
        <v>35.479999999999997</v>
      </c>
      <c r="G56" s="4">
        <v>54.56</v>
      </c>
      <c r="H56" s="4">
        <v>65.48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28.18</v>
      </c>
      <c r="F57" s="4">
        <v>36.380000000000003</v>
      </c>
      <c r="G57" s="4">
        <v>56.36</v>
      </c>
      <c r="H57" s="4">
        <v>67.28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30.9</v>
      </c>
      <c r="F58" s="4">
        <v>39.1</v>
      </c>
      <c r="G58" s="4">
        <v>61.8</v>
      </c>
      <c r="H58" s="4">
        <v>72.72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32.72</v>
      </c>
      <c r="F59" s="4">
        <v>40.92</v>
      </c>
      <c r="G59" s="4">
        <v>65.44</v>
      </c>
      <c r="H59" s="4">
        <v>76.36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34.54</v>
      </c>
      <c r="F60" s="4">
        <v>42.74</v>
      </c>
      <c r="G60" s="4">
        <v>69.08</v>
      </c>
      <c r="H60" s="4">
        <v>80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36.36</v>
      </c>
      <c r="F61" s="4">
        <v>44.56</v>
      </c>
      <c r="G61" s="4">
        <v>72.72</v>
      </c>
      <c r="H61" s="4">
        <v>83.64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38.18</v>
      </c>
      <c r="F62" s="4">
        <v>46.38</v>
      </c>
      <c r="G62" s="4">
        <v>76.36</v>
      </c>
      <c r="H62" s="4">
        <v>87.28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40</v>
      </c>
      <c r="F63" s="4">
        <v>48.2</v>
      </c>
      <c r="G63" s="4">
        <v>80</v>
      </c>
      <c r="H63" s="4">
        <v>90.92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41.82</v>
      </c>
      <c r="F64" s="4">
        <v>50.02</v>
      </c>
      <c r="G64" s="4">
        <v>83.64</v>
      </c>
      <c r="H64" s="4">
        <v>94.56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43.64</v>
      </c>
      <c r="F65" s="4">
        <v>51.84</v>
      </c>
      <c r="G65" s="4">
        <v>87.28</v>
      </c>
      <c r="H65" s="4">
        <v>98.2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45.46</v>
      </c>
      <c r="F66" s="4">
        <v>53.66</v>
      </c>
      <c r="G66" s="4">
        <v>90.92</v>
      </c>
      <c r="H66" s="4">
        <v>101.84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46.36</v>
      </c>
      <c r="F67" s="4">
        <v>54.56</v>
      </c>
      <c r="G67" s="4">
        <v>92.72</v>
      </c>
      <c r="H67" s="4">
        <v>103.64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48.18</v>
      </c>
      <c r="F68" s="4">
        <v>56.38</v>
      </c>
      <c r="G68" s="4">
        <v>96.36</v>
      </c>
      <c r="H68" s="4">
        <v>107.28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50</v>
      </c>
      <c r="F69" s="4">
        <v>58.2</v>
      </c>
      <c r="G69" s="4">
        <v>100</v>
      </c>
      <c r="H69" s="4">
        <v>110.92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50.9</v>
      </c>
      <c r="F70" s="4">
        <v>59.1</v>
      </c>
      <c r="G70" s="4">
        <v>101.8</v>
      </c>
      <c r="H70" s="4">
        <v>112.72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51.82</v>
      </c>
      <c r="F71" s="4">
        <v>60.02</v>
      </c>
      <c r="G71" s="4">
        <v>103.64</v>
      </c>
      <c r="H71" s="4">
        <v>114.56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52.72</v>
      </c>
      <c r="F72" s="4">
        <v>60.92</v>
      </c>
      <c r="G72" s="4">
        <v>105.44</v>
      </c>
      <c r="H72" s="4">
        <v>116.36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52.72</v>
      </c>
      <c r="F73" s="4">
        <v>60.92</v>
      </c>
      <c r="G73" s="4">
        <v>105.44</v>
      </c>
      <c r="H73" s="4">
        <v>116.36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52.72</v>
      </c>
      <c r="F74" s="4">
        <v>60.92</v>
      </c>
      <c r="G74" s="4">
        <v>105.44</v>
      </c>
      <c r="H74" s="4">
        <v>116.36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52.72</v>
      </c>
      <c r="F75" s="4">
        <v>60.92</v>
      </c>
      <c r="G75" s="4">
        <v>105.44</v>
      </c>
      <c r="H75" s="4">
        <v>116.36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52.72</v>
      </c>
      <c r="F76" s="4">
        <v>60.92</v>
      </c>
      <c r="G76" s="4">
        <v>105.44</v>
      </c>
      <c r="H76" s="4">
        <v>116.36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52.72</v>
      </c>
      <c r="F77" s="4">
        <v>60.92</v>
      </c>
      <c r="G77" s="4">
        <v>105.44</v>
      </c>
      <c r="H77" s="4">
        <v>116.36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52.72</v>
      </c>
      <c r="F78" s="4">
        <v>60.92</v>
      </c>
      <c r="G78" s="4">
        <v>105.44</v>
      </c>
      <c r="H78" s="4">
        <v>116.36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52.72</v>
      </c>
      <c r="F79" s="4">
        <v>60.92</v>
      </c>
      <c r="G79" s="4">
        <v>105.44</v>
      </c>
      <c r="H79" s="4">
        <v>116.36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52.72</v>
      </c>
      <c r="F80" s="4">
        <v>60.92</v>
      </c>
      <c r="G80" s="4">
        <v>105.44</v>
      </c>
      <c r="H80" s="4">
        <v>116.36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52.72</v>
      </c>
      <c r="F81" s="4">
        <v>60.92</v>
      </c>
      <c r="G81" s="4">
        <v>105.44</v>
      </c>
      <c r="H81" s="4">
        <v>116.36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52.72</v>
      </c>
      <c r="F82" s="4">
        <v>60.92</v>
      </c>
      <c r="G82" s="4">
        <v>105.44</v>
      </c>
      <c r="H82" s="4">
        <v>116.36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52.72</v>
      </c>
      <c r="F83" s="4">
        <v>60.92</v>
      </c>
      <c r="G83" s="4">
        <v>105.44</v>
      </c>
      <c r="H83" s="4">
        <v>116.36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52.72</v>
      </c>
      <c r="F84" s="4">
        <v>60.92</v>
      </c>
      <c r="G84" s="4">
        <v>105.44</v>
      </c>
      <c r="H84" s="4">
        <v>116.36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52.72</v>
      </c>
      <c r="F85" s="4">
        <v>60.92</v>
      </c>
      <c r="G85" s="4">
        <v>105.44</v>
      </c>
      <c r="H85" s="4">
        <v>116.36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52.72</v>
      </c>
      <c r="F86" s="4">
        <v>60.92</v>
      </c>
      <c r="G86" s="4">
        <v>105.44</v>
      </c>
      <c r="H86" s="4">
        <v>116.36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52.72</v>
      </c>
      <c r="F87" s="4">
        <v>60.92</v>
      </c>
      <c r="G87" s="4">
        <v>105.44</v>
      </c>
      <c r="H87" s="4">
        <v>116.36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1119-5070-4027-AD0C-2DC24AC098C9}">
  <sheetPr codeName="Sheet36">
    <tabColor theme="8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24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3.94</v>
      </c>
      <c r="F16" s="4">
        <v>6.22</v>
      </c>
      <c r="G16" s="4">
        <v>7.88</v>
      </c>
      <c r="H16" s="4">
        <v>10.92</v>
      </c>
      <c r="I16" s="4"/>
    </row>
    <row r="17" spans="3:9">
      <c r="C17" s="1">
        <v>19</v>
      </c>
      <c r="D17" s="1"/>
      <c r="E17" s="4">
        <v>3.94</v>
      </c>
      <c r="F17" s="4">
        <v>6.22</v>
      </c>
      <c r="G17" s="4">
        <v>7.88</v>
      </c>
      <c r="H17" s="4">
        <v>10.92</v>
      </c>
      <c r="I17" s="4"/>
    </row>
    <row r="18" spans="3:9">
      <c r="C18" s="1">
        <v>20</v>
      </c>
      <c r="D18" s="1"/>
      <c r="E18" s="4">
        <v>3.94</v>
      </c>
      <c r="F18" s="4">
        <v>6.22</v>
      </c>
      <c r="G18" s="4">
        <v>7.88</v>
      </c>
      <c r="H18" s="4">
        <v>10.92</v>
      </c>
      <c r="I18" s="4"/>
    </row>
    <row r="19" spans="3:9">
      <c r="C19" s="1">
        <v>21</v>
      </c>
      <c r="D19" s="1"/>
      <c r="E19" s="4">
        <v>3.94</v>
      </c>
      <c r="F19" s="4">
        <v>6.22</v>
      </c>
      <c r="G19" s="4">
        <v>7.88</v>
      </c>
      <c r="H19" s="4">
        <v>10.92</v>
      </c>
      <c r="I19" s="4"/>
    </row>
    <row r="20" spans="3:9">
      <c r="C20" s="1">
        <v>22</v>
      </c>
      <c r="D20" s="1"/>
      <c r="E20" s="4">
        <v>3.94</v>
      </c>
      <c r="F20" s="4">
        <v>6.22</v>
      </c>
      <c r="G20" s="4">
        <v>7.88</v>
      </c>
      <c r="H20" s="4">
        <v>10.92</v>
      </c>
      <c r="I20" s="4"/>
    </row>
    <row r="21" spans="3:9">
      <c r="C21" s="1">
        <v>23</v>
      </c>
      <c r="D21" s="1"/>
      <c r="E21" s="4">
        <v>3.94</v>
      </c>
      <c r="F21" s="4">
        <v>6.22</v>
      </c>
      <c r="G21" s="4">
        <v>7.88</v>
      </c>
      <c r="H21" s="4">
        <v>10.92</v>
      </c>
      <c r="I21" s="4"/>
    </row>
    <row r="22" spans="3:9">
      <c r="C22" s="1">
        <v>24</v>
      </c>
      <c r="D22" s="1"/>
      <c r="E22" s="4">
        <v>3.94</v>
      </c>
      <c r="F22" s="4">
        <v>6.22</v>
      </c>
      <c r="G22" s="4">
        <v>7.88</v>
      </c>
      <c r="H22" s="4">
        <v>10.92</v>
      </c>
      <c r="I22" s="4"/>
    </row>
    <row r="23" spans="3:9">
      <c r="C23" s="1">
        <v>25</v>
      </c>
      <c r="D23" s="1"/>
      <c r="E23" s="4">
        <v>3.94</v>
      </c>
      <c r="F23" s="4">
        <v>6.22</v>
      </c>
      <c r="G23" s="4">
        <v>7.88</v>
      </c>
      <c r="H23" s="4">
        <v>10.92</v>
      </c>
      <c r="I23" s="4"/>
    </row>
    <row r="24" spans="3:9">
      <c r="C24" s="1">
        <v>26</v>
      </c>
      <c r="D24" s="1"/>
      <c r="E24" s="4">
        <v>3.94</v>
      </c>
      <c r="F24" s="4">
        <v>6.22</v>
      </c>
      <c r="G24" s="4">
        <v>7.88</v>
      </c>
      <c r="H24" s="4">
        <v>10.92</v>
      </c>
      <c r="I24" s="4"/>
    </row>
    <row r="25" spans="3:9">
      <c r="C25" s="1">
        <v>27</v>
      </c>
      <c r="D25" s="1"/>
      <c r="E25" s="4">
        <v>3.94</v>
      </c>
      <c r="F25" s="4">
        <v>6.22</v>
      </c>
      <c r="G25" s="4">
        <v>7.88</v>
      </c>
      <c r="H25" s="4">
        <v>10.92</v>
      </c>
      <c r="I25" s="4"/>
    </row>
    <row r="26" spans="3:9">
      <c r="C26" s="1">
        <v>28</v>
      </c>
      <c r="D26" s="1"/>
      <c r="E26" s="4">
        <v>3.94</v>
      </c>
      <c r="F26" s="4">
        <v>6.22</v>
      </c>
      <c r="G26" s="4">
        <v>7.88</v>
      </c>
      <c r="H26" s="4">
        <v>10.92</v>
      </c>
      <c r="I26" s="4"/>
    </row>
    <row r="27" spans="3:9">
      <c r="C27" s="1">
        <v>29</v>
      </c>
      <c r="D27" s="1"/>
      <c r="E27" s="4">
        <v>3.94</v>
      </c>
      <c r="F27" s="4">
        <v>6.22</v>
      </c>
      <c r="G27" s="4">
        <v>7.88</v>
      </c>
      <c r="H27" s="4">
        <v>10.92</v>
      </c>
      <c r="I27" s="4"/>
    </row>
    <row r="28" spans="3:9">
      <c r="C28" s="1">
        <v>30</v>
      </c>
      <c r="D28" s="1"/>
      <c r="E28" s="4">
        <v>3.94</v>
      </c>
      <c r="F28" s="4">
        <v>6.22</v>
      </c>
      <c r="G28" s="4">
        <v>7.88</v>
      </c>
      <c r="H28" s="4">
        <v>10.92</v>
      </c>
      <c r="I28" s="4"/>
    </row>
    <row r="29" spans="3:9">
      <c r="C29" s="1">
        <v>31</v>
      </c>
      <c r="D29" s="1"/>
      <c r="E29" s="4">
        <v>3.94</v>
      </c>
      <c r="F29" s="4">
        <v>6.22</v>
      </c>
      <c r="G29" s="4">
        <v>7.88</v>
      </c>
      <c r="H29" s="4">
        <v>10.92</v>
      </c>
      <c r="I29" s="4"/>
    </row>
    <row r="30" spans="3:9">
      <c r="C30" s="1">
        <v>32</v>
      </c>
      <c r="D30" s="1"/>
      <c r="E30" s="4">
        <v>3.94</v>
      </c>
      <c r="F30" s="4">
        <v>6.22</v>
      </c>
      <c r="G30" s="4">
        <v>7.88</v>
      </c>
      <c r="H30" s="4">
        <v>10.92</v>
      </c>
      <c r="I30" s="4"/>
    </row>
    <row r="31" spans="3:9">
      <c r="C31" s="1">
        <v>33</v>
      </c>
      <c r="D31" s="1"/>
      <c r="E31" s="4">
        <v>3.94</v>
      </c>
      <c r="F31" s="4">
        <v>6.22</v>
      </c>
      <c r="G31" s="4">
        <v>7.88</v>
      </c>
      <c r="H31" s="4">
        <v>10.92</v>
      </c>
      <c r="I31" s="4"/>
    </row>
    <row r="32" spans="3:9">
      <c r="C32" s="1">
        <v>34</v>
      </c>
      <c r="D32" s="1"/>
      <c r="E32" s="4">
        <v>3.94</v>
      </c>
      <c r="F32" s="4">
        <v>6.22</v>
      </c>
      <c r="G32" s="4">
        <v>7.88</v>
      </c>
      <c r="H32" s="4">
        <v>10.92</v>
      </c>
      <c r="I32" s="4"/>
    </row>
    <row r="33" spans="3:9">
      <c r="C33" s="1">
        <v>35</v>
      </c>
      <c r="D33" s="1"/>
      <c r="E33" s="4">
        <v>3.94</v>
      </c>
      <c r="F33" s="4">
        <v>6.22</v>
      </c>
      <c r="G33" s="4">
        <v>7.88</v>
      </c>
      <c r="H33" s="4">
        <v>10.92</v>
      </c>
      <c r="I33" s="4"/>
    </row>
    <row r="34" spans="3:9">
      <c r="C34" s="1">
        <v>36</v>
      </c>
      <c r="D34" s="1"/>
      <c r="E34" s="4">
        <v>3.94</v>
      </c>
      <c r="F34" s="4">
        <v>6.22</v>
      </c>
      <c r="G34" s="4">
        <v>7.88</v>
      </c>
      <c r="H34" s="4">
        <v>10.92</v>
      </c>
      <c r="I34" s="4"/>
    </row>
    <row r="35" spans="3:9">
      <c r="C35" s="1">
        <v>37</v>
      </c>
      <c r="D35" s="1"/>
      <c r="E35" s="4">
        <v>3.94</v>
      </c>
      <c r="F35" s="4">
        <v>6.22</v>
      </c>
      <c r="G35" s="4">
        <v>7.88</v>
      </c>
      <c r="H35" s="4">
        <v>10.92</v>
      </c>
      <c r="I35" s="4"/>
    </row>
    <row r="36" spans="3:9">
      <c r="C36" s="1">
        <v>38</v>
      </c>
      <c r="D36" s="1"/>
      <c r="E36" s="4">
        <v>3.94</v>
      </c>
      <c r="F36" s="4">
        <v>6.22</v>
      </c>
      <c r="G36" s="4">
        <v>7.88</v>
      </c>
      <c r="H36" s="4">
        <v>10.92</v>
      </c>
      <c r="I36" s="4"/>
    </row>
    <row r="37" spans="3:9">
      <c r="C37" s="1">
        <v>39</v>
      </c>
      <c r="D37" s="1"/>
      <c r="E37" s="4">
        <v>3.94</v>
      </c>
      <c r="F37" s="4">
        <v>6.22</v>
      </c>
      <c r="G37" s="4">
        <v>7.88</v>
      </c>
      <c r="H37" s="4">
        <v>10.92</v>
      </c>
      <c r="I37" s="4"/>
    </row>
    <row r="38" spans="3:9">
      <c r="C38" s="1">
        <v>40</v>
      </c>
      <c r="D38" s="1"/>
      <c r="E38" s="4">
        <v>3.94</v>
      </c>
      <c r="F38" s="4">
        <v>6.22</v>
      </c>
      <c r="G38" s="4">
        <v>7.88</v>
      </c>
      <c r="H38" s="4">
        <v>10.92</v>
      </c>
      <c r="I38" s="4"/>
    </row>
    <row r="39" spans="3:9">
      <c r="C39" s="1">
        <v>41</v>
      </c>
      <c r="D39" s="1"/>
      <c r="E39" s="4">
        <v>4.24</v>
      </c>
      <c r="F39" s="4">
        <v>6.52</v>
      </c>
      <c r="G39" s="4">
        <v>8.48</v>
      </c>
      <c r="H39" s="4">
        <v>11.52</v>
      </c>
      <c r="I39" s="4"/>
    </row>
    <row r="40" spans="3:9">
      <c r="C40" s="1">
        <v>42</v>
      </c>
      <c r="D40" s="1"/>
      <c r="E40" s="4">
        <v>4.24</v>
      </c>
      <c r="F40" s="4">
        <v>6.52</v>
      </c>
      <c r="G40" s="4">
        <v>8.48</v>
      </c>
      <c r="H40" s="4">
        <v>11.52</v>
      </c>
      <c r="I40" s="4"/>
    </row>
    <row r="41" spans="3:9">
      <c r="C41" s="1">
        <v>43</v>
      </c>
      <c r="D41" s="1"/>
      <c r="E41" s="4">
        <v>4.55</v>
      </c>
      <c r="F41" s="4">
        <v>6.83</v>
      </c>
      <c r="G41" s="4">
        <v>9.1</v>
      </c>
      <c r="H41" s="4">
        <v>12.14</v>
      </c>
      <c r="I41" s="4"/>
    </row>
    <row r="42" spans="3:9">
      <c r="C42" s="1">
        <v>44</v>
      </c>
      <c r="D42" s="1"/>
      <c r="E42" s="4">
        <v>4.55</v>
      </c>
      <c r="F42" s="4">
        <v>6.83</v>
      </c>
      <c r="G42" s="4">
        <v>9.1</v>
      </c>
      <c r="H42" s="4">
        <v>12.14</v>
      </c>
      <c r="I42" s="4"/>
    </row>
    <row r="43" spans="3:9">
      <c r="C43" s="1">
        <v>45</v>
      </c>
      <c r="D43" s="1"/>
      <c r="E43" s="4">
        <v>4.8499999999999996</v>
      </c>
      <c r="F43" s="4">
        <v>7.13</v>
      </c>
      <c r="G43" s="4">
        <v>9.6999999999999993</v>
      </c>
      <c r="H43" s="4">
        <v>12.74</v>
      </c>
      <c r="I43" s="4"/>
    </row>
    <row r="44" spans="3:9">
      <c r="C44" s="1">
        <v>46</v>
      </c>
      <c r="D44" s="1"/>
      <c r="E44" s="4">
        <v>4.8499999999999996</v>
      </c>
      <c r="F44" s="4">
        <v>7.13</v>
      </c>
      <c r="G44" s="4">
        <v>9.6999999999999993</v>
      </c>
      <c r="H44" s="4">
        <v>12.74</v>
      </c>
      <c r="I44" s="4"/>
    </row>
    <row r="45" spans="3:9">
      <c r="C45" s="1">
        <v>47</v>
      </c>
      <c r="D45" s="1"/>
      <c r="E45" s="4">
        <v>5.15</v>
      </c>
      <c r="F45" s="4">
        <v>7.43</v>
      </c>
      <c r="G45" s="4">
        <v>10.3</v>
      </c>
      <c r="H45" s="4">
        <v>13.34</v>
      </c>
      <c r="I45" s="4"/>
    </row>
    <row r="46" spans="3:9">
      <c r="C46" s="1">
        <v>48</v>
      </c>
      <c r="D46" s="1"/>
      <c r="E46" s="4">
        <v>5.15</v>
      </c>
      <c r="F46" s="4">
        <v>7.43</v>
      </c>
      <c r="G46" s="4">
        <v>10.3</v>
      </c>
      <c r="H46" s="4">
        <v>13.34</v>
      </c>
      <c r="I46" s="4"/>
    </row>
    <row r="47" spans="3:9">
      <c r="C47" s="1">
        <v>49</v>
      </c>
      <c r="D47" s="1"/>
      <c r="E47" s="4">
        <v>5.45</v>
      </c>
      <c r="F47" s="4">
        <v>7.73</v>
      </c>
      <c r="G47" s="4">
        <v>10.9</v>
      </c>
      <c r="H47" s="4">
        <v>13.94</v>
      </c>
      <c r="I47" s="4"/>
    </row>
    <row r="48" spans="3:9">
      <c r="C48" s="1">
        <v>50</v>
      </c>
      <c r="D48" s="1"/>
      <c r="E48" s="4">
        <v>5.45</v>
      </c>
      <c r="F48" s="4">
        <v>7.73</v>
      </c>
      <c r="G48" s="4">
        <v>10.9</v>
      </c>
      <c r="H48" s="4">
        <v>13.94</v>
      </c>
      <c r="I48" s="4"/>
    </row>
    <row r="49" spans="3:9">
      <c r="C49" s="1">
        <v>51</v>
      </c>
      <c r="D49" s="1"/>
      <c r="E49" s="4">
        <v>5.76</v>
      </c>
      <c r="F49" s="4">
        <v>8.0399999999999991</v>
      </c>
      <c r="G49" s="4">
        <v>11.52</v>
      </c>
      <c r="H49" s="4">
        <v>14.56</v>
      </c>
      <c r="I49" s="4"/>
    </row>
    <row r="50" spans="3:9">
      <c r="C50" s="1">
        <v>52</v>
      </c>
      <c r="D50" s="1"/>
      <c r="E50" s="4">
        <v>5.76</v>
      </c>
      <c r="F50" s="4">
        <v>8.0399999999999991</v>
      </c>
      <c r="G50" s="4">
        <v>11.52</v>
      </c>
      <c r="H50" s="4">
        <v>14.56</v>
      </c>
      <c r="I50" s="4"/>
    </row>
    <row r="51" spans="3:9">
      <c r="C51" s="1">
        <v>53</v>
      </c>
      <c r="D51" s="1"/>
      <c r="E51" s="4">
        <v>6.06</v>
      </c>
      <c r="F51" s="4">
        <v>8.34</v>
      </c>
      <c r="G51" s="4">
        <v>12.12</v>
      </c>
      <c r="H51" s="4">
        <v>15.16</v>
      </c>
      <c r="I51" s="4"/>
    </row>
    <row r="52" spans="3:9">
      <c r="C52" s="1">
        <v>54</v>
      </c>
      <c r="D52" s="1"/>
      <c r="E52" s="4">
        <v>6.36</v>
      </c>
      <c r="F52" s="4">
        <v>8.64</v>
      </c>
      <c r="G52" s="4">
        <v>12.72</v>
      </c>
      <c r="H52" s="4">
        <v>15.76</v>
      </c>
      <c r="I52" s="4"/>
    </row>
    <row r="53" spans="3:9">
      <c r="C53" s="1">
        <v>55</v>
      </c>
      <c r="D53" s="1"/>
      <c r="E53" s="4">
        <v>6.36</v>
      </c>
      <c r="F53" s="4">
        <v>8.64</v>
      </c>
      <c r="G53" s="4">
        <v>12.72</v>
      </c>
      <c r="H53" s="4">
        <v>15.76</v>
      </c>
      <c r="I53" s="4"/>
    </row>
    <row r="54" spans="3:9">
      <c r="C54" s="1">
        <v>56</v>
      </c>
      <c r="D54" s="1"/>
      <c r="E54" s="4">
        <v>6.67</v>
      </c>
      <c r="F54" s="4">
        <v>8.9499999999999993</v>
      </c>
      <c r="G54" s="4">
        <v>13.34</v>
      </c>
      <c r="H54" s="4">
        <v>16.38</v>
      </c>
      <c r="I54" s="4"/>
    </row>
    <row r="55" spans="3:9">
      <c r="C55" s="1">
        <v>57</v>
      </c>
      <c r="D55" s="1"/>
      <c r="E55" s="4">
        <v>6.97</v>
      </c>
      <c r="F55" s="4">
        <v>9.25</v>
      </c>
      <c r="G55" s="4">
        <v>13.94</v>
      </c>
      <c r="H55" s="4">
        <v>16.98</v>
      </c>
      <c r="I55" s="4"/>
    </row>
    <row r="56" spans="3:9">
      <c r="C56" s="1">
        <v>58</v>
      </c>
      <c r="D56" s="1"/>
      <c r="E56" s="4">
        <v>6.97</v>
      </c>
      <c r="F56" s="4">
        <v>9.25</v>
      </c>
      <c r="G56" s="4">
        <v>13.94</v>
      </c>
      <c r="H56" s="4">
        <v>16.98</v>
      </c>
      <c r="I56" s="4"/>
    </row>
    <row r="57" spans="3:9">
      <c r="C57" s="1">
        <v>59</v>
      </c>
      <c r="D57" s="1"/>
      <c r="E57" s="4">
        <v>7.27</v>
      </c>
      <c r="F57" s="4">
        <v>9.5500000000000007</v>
      </c>
      <c r="G57" s="4">
        <v>14.54</v>
      </c>
      <c r="H57" s="4">
        <v>17.579999999999998</v>
      </c>
      <c r="I57" s="4"/>
    </row>
    <row r="58" spans="3:9">
      <c r="C58" s="1">
        <v>60</v>
      </c>
      <c r="D58" s="1"/>
      <c r="E58" s="4">
        <v>8.18</v>
      </c>
      <c r="F58" s="4">
        <v>10.46</v>
      </c>
      <c r="G58" s="4">
        <v>16.36</v>
      </c>
      <c r="H58" s="4">
        <v>19.399999999999999</v>
      </c>
      <c r="I58" s="4"/>
    </row>
    <row r="59" spans="3:9">
      <c r="C59" s="1">
        <v>61</v>
      </c>
      <c r="D59" s="1"/>
      <c r="E59" s="4">
        <v>8.18</v>
      </c>
      <c r="F59" s="4">
        <v>10.46</v>
      </c>
      <c r="G59" s="4">
        <v>16.36</v>
      </c>
      <c r="H59" s="4">
        <v>19.399999999999999</v>
      </c>
      <c r="I59" s="4"/>
    </row>
    <row r="60" spans="3:9">
      <c r="C60" s="1">
        <v>62</v>
      </c>
      <c r="D60" s="1"/>
      <c r="E60" s="4">
        <v>8.48</v>
      </c>
      <c r="F60" s="4">
        <v>10.76</v>
      </c>
      <c r="G60" s="4">
        <v>16.96</v>
      </c>
      <c r="H60" s="4">
        <v>20</v>
      </c>
      <c r="I60" s="4"/>
    </row>
    <row r="61" spans="3:9">
      <c r="C61" s="1">
        <v>63</v>
      </c>
      <c r="D61" s="1"/>
      <c r="E61" s="4">
        <v>8.7899999999999991</v>
      </c>
      <c r="F61" s="4">
        <v>11.07</v>
      </c>
      <c r="G61" s="4">
        <v>17.579999999999998</v>
      </c>
      <c r="H61" s="4">
        <v>20.62</v>
      </c>
      <c r="I61" s="4"/>
    </row>
    <row r="62" spans="3:9">
      <c r="C62" s="1">
        <v>64</v>
      </c>
      <c r="D62" s="1"/>
      <c r="E62" s="4">
        <v>9.09</v>
      </c>
      <c r="F62" s="4">
        <v>11.37</v>
      </c>
      <c r="G62" s="4">
        <v>18.18</v>
      </c>
      <c r="H62" s="4">
        <v>21.22</v>
      </c>
      <c r="I62" s="4"/>
    </row>
    <row r="63" spans="3:9">
      <c r="C63" s="1">
        <v>65</v>
      </c>
      <c r="D63" s="1"/>
      <c r="E63" s="4">
        <v>9.39</v>
      </c>
      <c r="F63" s="4">
        <v>11.67</v>
      </c>
      <c r="G63" s="4">
        <v>18.78</v>
      </c>
      <c r="H63" s="4">
        <v>21.82</v>
      </c>
      <c r="I63" s="4"/>
    </row>
    <row r="64" spans="3:9">
      <c r="C64" s="1">
        <v>66</v>
      </c>
      <c r="D64" s="1"/>
      <c r="E64" s="4">
        <v>9.39</v>
      </c>
      <c r="F64" s="4">
        <v>11.67</v>
      </c>
      <c r="G64" s="4">
        <v>18.78</v>
      </c>
      <c r="H64" s="4">
        <v>21.82</v>
      </c>
      <c r="I64" s="4"/>
    </row>
    <row r="65" spans="3:9">
      <c r="C65" s="1">
        <v>67</v>
      </c>
      <c r="D65" s="1"/>
      <c r="E65" s="4">
        <v>9.6999999999999993</v>
      </c>
      <c r="F65" s="4">
        <v>11.98</v>
      </c>
      <c r="G65" s="4">
        <v>19.399999999999999</v>
      </c>
      <c r="H65" s="4">
        <v>22.44</v>
      </c>
      <c r="I65" s="4"/>
    </row>
    <row r="66" spans="3:9">
      <c r="C66" s="1">
        <v>68</v>
      </c>
      <c r="D66" s="1"/>
      <c r="E66" s="4">
        <v>10</v>
      </c>
      <c r="F66" s="4">
        <v>12.28</v>
      </c>
      <c r="G66" s="4">
        <v>20</v>
      </c>
      <c r="H66" s="4">
        <v>23.04</v>
      </c>
      <c r="I66" s="4"/>
    </row>
    <row r="67" spans="3:9">
      <c r="C67" s="1">
        <v>69</v>
      </c>
      <c r="D67" s="1"/>
      <c r="E67" s="4">
        <v>10.3</v>
      </c>
      <c r="F67" s="4">
        <v>12.58</v>
      </c>
      <c r="G67" s="4">
        <v>20.6</v>
      </c>
      <c r="H67" s="4">
        <v>23.64</v>
      </c>
      <c r="I67" s="4"/>
    </row>
    <row r="68" spans="3:9">
      <c r="C68" s="1">
        <v>70</v>
      </c>
      <c r="D68" s="1"/>
      <c r="E68" s="4">
        <v>10.3</v>
      </c>
      <c r="F68" s="4">
        <v>12.58</v>
      </c>
      <c r="G68" s="4">
        <v>20.6</v>
      </c>
      <c r="H68" s="4">
        <v>23.64</v>
      </c>
      <c r="I68" s="4"/>
    </row>
    <row r="69" spans="3:9">
      <c r="C69" s="1">
        <v>71</v>
      </c>
      <c r="D69" s="1"/>
      <c r="E69" s="4">
        <v>10.61</v>
      </c>
      <c r="F69" s="4">
        <v>12.89</v>
      </c>
      <c r="G69" s="4">
        <v>21.22</v>
      </c>
      <c r="H69" s="4">
        <v>24.26</v>
      </c>
      <c r="I69" s="4"/>
    </row>
    <row r="70" spans="3:9">
      <c r="C70" s="1">
        <v>72</v>
      </c>
      <c r="D70" s="1"/>
      <c r="E70" s="4">
        <v>10.61</v>
      </c>
      <c r="F70" s="4">
        <v>12.89</v>
      </c>
      <c r="G70" s="4">
        <v>21.22</v>
      </c>
      <c r="H70" s="4">
        <v>24.26</v>
      </c>
      <c r="I70" s="4"/>
    </row>
    <row r="71" spans="3:9">
      <c r="C71" s="1">
        <v>73</v>
      </c>
      <c r="D71" s="1"/>
      <c r="E71" s="4">
        <v>10.91</v>
      </c>
      <c r="F71" s="4">
        <v>13.19</v>
      </c>
      <c r="G71" s="4">
        <v>21.82</v>
      </c>
      <c r="H71" s="4">
        <v>24.86</v>
      </c>
      <c r="I71" s="4"/>
    </row>
    <row r="72" spans="3:9">
      <c r="C72" s="1">
        <v>74</v>
      </c>
      <c r="D72" s="1"/>
      <c r="E72" s="4">
        <v>10.91</v>
      </c>
      <c r="F72" s="4">
        <v>13.19</v>
      </c>
      <c r="G72" s="4">
        <v>21.82</v>
      </c>
      <c r="H72" s="4">
        <v>24.86</v>
      </c>
      <c r="I72" s="4"/>
    </row>
    <row r="73" spans="3:9">
      <c r="C73" s="1">
        <v>75</v>
      </c>
      <c r="D73" s="1"/>
      <c r="E73" s="4">
        <v>10.91</v>
      </c>
      <c r="F73" s="4">
        <v>13.19</v>
      </c>
      <c r="G73" s="4">
        <v>21.82</v>
      </c>
      <c r="H73" s="4">
        <v>24.86</v>
      </c>
      <c r="I73" s="4"/>
    </row>
    <row r="74" spans="3:9">
      <c r="C74" s="1">
        <v>76</v>
      </c>
      <c r="D74" s="1"/>
      <c r="E74" s="4">
        <v>10.91</v>
      </c>
      <c r="F74" s="4">
        <v>13.19</v>
      </c>
      <c r="G74" s="4">
        <v>21.82</v>
      </c>
      <c r="H74" s="4">
        <v>24.86</v>
      </c>
      <c r="I74" s="4"/>
    </row>
    <row r="75" spans="3:9">
      <c r="C75" s="1">
        <v>77</v>
      </c>
      <c r="D75" s="1"/>
      <c r="E75" s="4">
        <v>10.91</v>
      </c>
      <c r="F75" s="4">
        <v>13.19</v>
      </c>
      <c r="G75" s="4">
        <v>21.82</v>
      </c>
      <c r="H75" s="4">
        <v>24.86</v>
      </c>
      <c r="I75" s="4"/>
    </row>
    <row r="76" spans="3:9">
      <c r="C76" s="1">
        <v>78</v>
      </c>
      <c r="D76" s="1"/>
      <c r="E76" s="4">
        <v>10.91</v>
      </c>
      <c r="F76" s="4">
        <v>13.19</v>
      </c>
      <c r="G76" s="4">
        <v>21.82</v>
      </c>
      <c r="H76" s="4">
        <v>24.86</v>
      </c>
      <c r="I76" s="4"/>
    </row>
    <row r="77" spans="3:9">
      <c r="C77" s="1">
        <v>79</v>
      </c>
      <c r="D77" s="1"/>
      <c r="E77" s="4">
        <v>10.91</v>
      </c>
      <c r="F77" s="4">
        <v>13.19</v>
      </c>
      <c r="G77" s="4">
        <v>21.82</v>
      </c>
      <c r="H77" s="4">
        <v>24.86</v>
      </c>
      <c r="I77" s="4"/>
    </row>
    <row r="78" spans="3:9">
      <c r="C78" s="1">
        <v>80</v>
      </c>
      <c r="D78" s="1"/>
      <c r="E78" s="4">
        <v>10.91</v>
      </c>
      <c r="F78" s="4">
        <v>13.19</v>
      </c>
      <c r="G78" s="4">
        <v>21.82</v>
      </c>
      <c r="H78" s="4">
        <v>24.86</v>
      </c>
      <c r="I78" s="4"/>
    </row>
    <row r="79" spans="3:9">
      <c r="C79" s="1">
        <v>81</v>
      </c>
      <c r="D79" s="1"/>
      <c r="E79" s="4">
        <v>10.91</v>
      </c>
      <c r="F79" s="4">
        <v>13.19</v>
      </c>
      <c r="G79" s="4">
        <v>21.82</v>
      </c>
      <c r="H79" s="4">
        <v>24.86</v>
      </c>
      <c r="I79" s="4"/>
    </row>
    <row r="80" spans="3:9">
      <c r="C80" s="1">
        <v>82</v>
      </c>
      <c r="D80" s="1"/>
      <c r="E80" s="4">
        <v>10.91</v>
      </c>
      <c r="F80" s="4">
        <v>13.19</v>
      </c>
      <c r="G80" s="4">
        <v>21.82</v>
      </c>
      <c r="H80" s="4">
        <v>24.86</v>
      </c>
      <c r="I80" s="4"/>
    </row>
    <row r="81" spans="3:9">
      <c r="C81" s="1">
        <v>83</v>
      </c>
      <c r="D81" s="1"/>
      <c r="E81" s="4">
        <v>10.91</v>
      </c>
      <c r="F81" s="4">
        <v>13.19</v>
      </c>
      <c r="G81" s="4">
        <v>21.82</v>
      </c>
      <c r="H81" s="4">
        <v>24.86</v>
      </c>
      <c r="I81" s="4"/>
    </row>
    <row r="82" spans="3:9">
      <c r="C82" s="1">
        <v>84</v>
      </c>
      <c r="D82" s="1"/>
      <c r="E82" s="4">
        <v>10.91</v>
      </c>
      <c r="F82" s="4">
        <v>13.19</v>
      </c>
      <c r="G82" s="4">
        <v>21.82</v>
      </c>
      <c r="H82" s="4">
        <v>24.86</v>
      </c>
      <c r="I82" s="4"/>
    </row>
    <row r="83" spans="3:9">
      <c r="C83" s="1">
        <v>85</v>
      </c>
      <c r="D83" s="1"/>
      <c r="E83" s="4">
        <v>10.91</v>
      </c>
      <c r="F83" s="4">
        <v>13.19</v>
      </c>
      <c r="G83" s="4">
        <v>21.82</v>
      </c>
      <c r="H83" s="4">
        <v>24.86</v>
      </c>
      <c r="I83" s="4"/>
    </row>
    <row r="84" spans="3:9">
      <c r="C84" s="1">
        <v>86</v>
      </c>
      <c r="D84" s="1"/>
      <c r="E84" s="4">
        <v>10.91</v>
      </c>
      <c r="F84" s="4">
        <v>13.19</v>
      </c>
      <c r="G84" s="4">
        <v>21.82</v>
      </c>
      <c r="H84" s="4">
        <v>24.86</v>
      </c>
      <c r="I84" s="4"/>
    </row>
    <row r="85" spans="3:9">
      <c r="C85" s="1">
        <v>87</v>
      </c>
      <c r="D85" s="1"/>
      <c r="E85" s="4">
        <v>10.91</v>
      </c>
      <c r="F85" s="4">
        <v>13.19</v>
      </c>
      <c r="G85" s="4">
        <v>21.82</v>
      </c>
      <c r="H85" s="4">
        <v>24.86</v>
      </c>
      <c r="I85" s="4"/>
    </row>
    <row r="86" spans="3:9">
      <c r="C86" s="1">
        <v>88</v>
      </c>
      <c r="D86" s="1"/>
      <c r="E86" s="4">
        <v>10.91</v>
      </c>
      <c r="F86" s="4">
        <v>13.19</v>
      </c>
      <c r="G86" s="4">
        <v>21.82</v>
      </c>
      <c r="H86" s="4">
        <v>24.86</v>
      </c>
      <c r="I86" s="4"/>
    </row>
    <row r="87" spans="3:9">
      <c r="C87" s="1">
        <v>89</v>
      </c>
      <c r="D87" s="1"/>
      <c r="E87" s="4">
        <v>10.91</v>
      </c>
      <c r="F87" s="4">
        <v>13.19</v>
      </c>
      <c r="G87" s="4">
        <v>21.82</v>
      </c>
      <c r="H87" s="4">
        <v>24.86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10729-64B2-42C1-8AD1-1F7AE84815E9}">
  <sheetPr codeName="Sheet4"/>
  <dimension ref="A1:AG95"/>
  <sheetViews>
    <sheetView showGridLines="0" tabSelected="1" topLeftCell="C1" zoomScale="80" zoomScaleNormal="80" workbookViewId="0">
      <selection activeCell="D44" sqref="D44"/>
    </sheetView>
  </sheetViews>
  <sheetFormatPr baseColWidth="10" defaultColWidth="8.83203125" defaultRowHeight="15"/>
  <cols>
    <col min="1" max="1" width="0" hidden="1" customWidth="1"/>
    <col min="2" max="2" width="8.83203125" hidden="1" customWidth="1"/>
    <col min="3" max="3" width="6.1640625" style="1" customWidth="1"/>
    <col min="4" max="4" width="67" bestFit="1" customWidth="1"/>
    <col min="5" max="5" width="30.1640625" customWidth="1"/>
    <col min="6" max="6" width="21.6640625" customWidth="1"/>
    <col min="7" max="7" width="67.5" bestFit="1" customWidth="1"/>
    <col min="8" max="8" width="17.5" customWidth="1"/>
    <col min="9" max="9" width="89.1640625" bestFit="1" customWidth="1"/>
    <col min="10" max="10" width="27.1640625" bestFit="1" customWidth="1"/>
  </cols>
  <sheetData>
    <row r="1" spans="1:31" ht="35" customHeight="1">
      <c r="A1" s="76"/>
      <c r="B1" s="77"/>
      <c r="C1" s="150" t="s">
        <v>186</v>
      </c>
      <c r="D1" s="150"/>
      <c r="E1" s="150"/>
      <c r="F1" s="150"/>
      <c r="G1" s="150"/>
      <c r="H1" s="150"/>
      <c r="I1" s="150"/>
      <c r="J1" s="150"/>
      <c r="K1" s="56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</row>
    <row r="2" spans="1:31" s="112" customFormat="1" ht="39" customHeight="1">
      <c r="A2" s="109"/>
      <c r="B2" s="110"/>
      <c r="C2" s="151" t="s">
        <v>187</v>
      </c>
      <c r="D2" s="151"/>
      <c r="E2" s="151"/>
      <c r="F2" s="151"/>
      <c r="G2" s="151"/>
      <c r="H2" s="151"/>
      <c r="I2" s="151"/>
      <c r="J2" s="15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1:31" ht="39" customHeight="1">
      <c r="A3" s="78"/>
      <c r="B3" s="11"/>
      <c r="C3" s="152" t="s">
        <v>238</v>
      </c>
      <c r="D3" s="153"/>
      <c r="E3" s="153"/>
      <c r="F3" s="153"/>
      <c r="G3" s="153"/>
      <c r="H3" s="153"/>
      <c r="I3" s="153"/>
      <c r="J3" s="153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1:31" ht="29" customHeight="1">
      <c r="A4" s="78"/>
      <c r="B4" s="11"/>
      <c r="C4" s="154" t="s">
        <v>49</v>
      </c>
      <c r="D4" s="154"/>
      <c r="E4" s="154"/>
      <c r="F4" s="154"/>
      <c r="G4" s="154"/>
      <c r="H4" s="154"/>
      <c r="I4" s="154"/>
      <c r="J4" s="154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</row>
    <row r="5" spans="1:31" ht="49" customHeight="1">
      <c r="A5" s="78"/>
      <c r="B5" s="1"/>
      <c r="C5" s="155" t="s">
        <v>242</v>
      </c>
      <c r="D5" s="156"/>
      <c r="E5" s="156"/>
      <c r="F5" s="156"/>
      <c r="G5" s="156"/>
      <c r="H5" s="156"/>
      <c r="I5" s="156"/>
      <c r="J5" s="156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</row>
    <row r="6" spans="1:31" ht="30" customHeight="1">
      <c r="A6" s="78"/>
      <c r="B6" s="1"/>
      <c r="C6" s="169" t="s">
        <v>188</v>
      </c>
      <c r="D6" s="170"/>
      <c r="E6" s="170"/>
      <c r="F6" s="170"/>
      <c r="G6" s="170"/>
      <c r="H6" s="170"/>
      <c r="I6" s="169" t="s">
        <v>212</v>
      </c>
      <c r="J6" s="169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</row>
    <row r="7" spans="1:31" ht="18">
      <c r="A7" s="78"/>
      <c r="C7" s="79"/>
      <c r="D7" s="91"/>
      <c r="E7" s="91"/>
      <c r="F7" s="91"/>
      <c r="G7" s="91"/>
      <c r="H7" s="91"/>
      <c r="I7" s="98"/>
      <c r="J7" s="98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</row>
    <row r="8" spans="1:31" ht="18">
      <c r="A8" s="78"/>
      <c r="C8" s="79"/>
      <c r="D8" s="130" t="s">
        <v>61</v>
      </c>
      <c r="E8" s="141" t="s">
        <v>234</v>
      </c>
      <c r="F8" s="91"/>
      <c r="G8" s="172" t="s">
        <v>237</v>
      </c>
      <c r="H8" s="172"/>
      <c r="I8" s="149" t="s">
        <v>217</v>
      </c>
      <c r="J8" s="174" t="s">
        <v>198</v>
      </c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</row>
    <row r="9" spans="1:31" ht="18">
      <c r="A9" s="78"/>
      <c r="C9" s="79"/>
      <c r="D9" s="92"/>
      <c r="E9" s="91"/>
      <c r="F9" s="91"/>
      <c r="G9" s="171" t="s">
        <v>239</v>
      </c>
      <c r="H9" s="171"/>
      <c r="I9" s="149"/>
      <c r="J9" s="174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</row>
    <row r="10" spans="1:31" ht="18">
      <c r="A10" s="78"/>
      <c r="C10" s="79"/>
      <c r="D10" s="130" t="s">
        <v>241</v>
      </c>
      <c r="E10" s="125">
        <v>64</v>
      </c>
      <c r="F10" s="173" t="str">
        <f>IF(OR($E$8="NH",$E$8="VT"), "Issue Age between 50-89 only",IF($E$8="CA", "Issue Age between 18-64 only",""))</f>
        <v/>
      </c>
      <c r="G10" s="173"/>
      <c r="H10" s="91"/>
      <c r="I10" s="130" t="s">
        <v>240</v>
      </c>
      <c r="J10" s="131">
        <f ca="1">Parameters!I27</f>
        <v>0</v>
      </c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</row>
    <row r="11" spans="1:31" ht="19">
      <c r="A11" s="78"/>
      <c r="C11" s="79"/>
      <c r="D11" s="142" t="s">
        <v>18</v>
      </c>
      <c r="E11" s="143" t="s">
        <v>236</v>
      </c>
      <c r="F11" s="91"/>
      <c r="G11" s="91"/>
      <c r="H11" s="91"/>
      <c r="I11" s="132" t="s">
        <v>205</v>
      </c>
      <c r="J11" s="133">
        <f ca="1">Parameters!I28</f>
        <v>40.833331699999995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</row>
    <row r="12" spans="1:31" ht="19">
      <c r="A12" s="78"/>
      <c r="C12" s="79"/>
      <c r="D12" s="142" t="s">
        <v>37</v>
      </c>
      <c r="E12" s="143" t="s">
        <v>38</v>
      </c>
      <c r="F12" s="91"/>
      <c r="G12" s="91"/>
      <c r="H12" s="91"/>
      <c r="I12" s="132" t="s">
        <v>56</v>
      </c>
      <c r="J12" s="133">
        <f ca="1">Parameters!I29</f>
        <v>3.74999985</v>
      </c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</row>
    <row r="13" spans="1:31" ht="19">
      <c r="A13" s="78"/>
      <c r="C13" s="79"/>
      <c r="D13" s="142" t="s">
        <v>197</v>
      </c>
      <c r="E13" s="143">
        <v>5</v>
      </c>
      <c r="F13" s="160" t="str">
        <f>IF(E13=1,"1 day = $1,000-$2,500 HC Benefit (Option 1)", "3,5,7,10,20,31 days = $100-$750 HC Benefit (Option 2)")</f>
        <v>3,5,7,10,20,31 days = $100-$750 HC Benefit (Option 2)</v>
      </c>
      <c r="G13" s="160"/>
      <c r="H13" s="94"/>
      <c r="I13" s="132" t="s">
        <v>206</v>
      </c>
      <c r="J13" s="133">
        <f ca="1">Parameters!I30</f>
        <v>2.91666655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</row>
    <row r="14" spans="1:31" ht="19">
      <c r="A14" s="78"/>
      <c r="C14" s="79"/>
      <c r="D14" s="144" t="s">
        <v>189</v>
      </c>
      <c r="E14" s="145">
        <v>250</v>
      </c>
      <c r="F14" s="160" t="str">
        <f>IF(E13=1,"Select an amount between $1,000-$2,500 in $50 increments.", "Select an amount between $100-$750 in $50 increments.")</f>
        <v>Select an amount between $100-$750 in $50 increments.</v>
      </c>
      <c r="G14" s="160"/>
      <c r="H14" s="91"/>
      <c r="I14" s="132" t="s">
        <v>207</v>
      </c>
      <c r="J14" s="133">
        <f ca="1">Parameters!I31</f>
        <v>1.2499999499999999</v>
      </c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</row>
    <row r="15" spans="1:31" ht="18">
      <c r="A15" s="78"/>
      <c r="C15" s="79"/>
      <c r="D15" s="103" t="s">
        <v>199</v>
      </c>
      <c r="E15" s="104">
        <f>IF(E12="Core",2,4)</f>
        <v>2</v>
      </c>
      <c r="F15" s="157"/>
      <c r="G15" s="157"/>
      <c r="H15" s="157"/>
      <c r="I15" s="148" t="s">
        <v>218</v>
      </c>
      <c r="J15" s="134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</row>
    <row r="16" spans="1:31" ht="18">
      <c r="A16" s="78"/>
      <c r="C16" s="79"/>
      <c r="D16" s="95"/>
      <c r="E16" s="91"/>
      <c r="F16" s="91"/>
      <c r="G16" s="91"/>
      <c r="H16" s="91"/>
      <c r="I16" s="149"/>
      <c r="J16" s="135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</row>
    <row r="17" spans="1:30" ht="19">
      <c r="A17" s="78"/>
      <c r="C17" s="79"/>
      <c r="D17" s="93" t="s">
        <v>200</v>
      </c>
      <c r="E17" s="79" t="s">
        <v>43</v>
      </c>
      <c r="F17" s="91" t="s">
        <v>30</v>
      </c>
      <c r="G17" s="91"/>
      <c r="H17" s="91"/>
      <c r="I17" s="136" t="s">
        <v>213</v>
      </c>
      <c r="J17" s="131">
        <f ca="1">Parameters!I33</f>
        <v>0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</row>
    <row r="18" spans="1:30" ht="19">
      <c r="A18" s="78"/>
      <c r="C18" s="79"/>
      <c r="D18" s="101" t="s">
        <v>201</v>
      </c>
      <c r="E18" s="121">
        <v>1</v>
      </c>
      <c r="F18" s="126">
        <v>1000</v>
      </c>
      <c r="G18" s="160" t="str">
        <f>IF(E18=1,IF(E13=1,"Rider not available for Hospital Confinement 1-day.","Select an amount between $100-$4,000 in $100 increments."),"")</f>
        <v>Select an amount between $100-$4,000 in $100 increments.</v>
      </c>
      <c r="H18" s="160"/>
      <c r="I18" s="132" t="s">
        <v>208</v>
      </c>
      <c r="J18" s="133">
        <f ca="1">Parameters!I34</f>
        <v>0</v>
      </c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</row>
    <row r="19" spans="1:30" ht="19">
      <c r="A19" s="78"/>
      <c r="C19" s="79"/>
      <c r="D19" s="102" t="s">
        <v>202</v>
      </c>
      <c r="E19" s="122">
        <v>1</v>
      </c>
      <c r="F19" s="105">
        <f>IF(E13=1,0,E14)</f>
        <v>250</v>
      </c>
      <c r="G19" s="123" t="str">
        <f>IF(E19=1,IF(E13=1,"Rider not available for Hospital Confinement 1-day.","100% of Hospital Confinement Benefit"),"")</f>
        <v>100% of Hospital Confinement Benefit</v>
      </c>
      <c r="H19" s="124"/>
      <c r="I19" s="132" t="s">
        <v>204</v>
      </c>
      <c r="J19" s="133">
        <f ca="1">Parameters!I35</f>
        <v>0</v>
      </c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</row>
    <row r="20" spans="1:30" ht="19">
      <c r="A20" s="78"/>
      <c r="C20" s="79"/>
      <c r="D20" s="102" t="s">
        <v>203</v>
      </c>
      <c r="E20" s="122">
        <v>1</v>
      </c>
      <c r="F20" s="127">
        <v>100</v>
      </c>
      <c r="G20" s="160" t="s">
        <v>195</v>
      </c>
      <c r="H20" s="160"/>
      <c r="I20" s="132" t="s">
        <v>209</v>
      </c>
      <c r="J20" s="133">
        <f ca="1">Parameters!I36</f>
        <v>0</v>
      </c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</row>
    <row r="21" spans="1:30" ht="19">
      <c r="A21" s="78"/>
      <c r="C21" s="79"/>
      <c r="D21" s="102" t="s">
        <v>204</v>
      </c>
      <c r="E21" s="122">
        <v>1</v>
      </c>
      <c r="F21" s="127">
        <v>100</v>
      </c>
      <c r="G21" s="160" t="s">
        <v>196</v>
      </c>
      <c r="H21" s="160"/>
      <c r="I21" s="148" t="s">
        <v>219</v>
      </c>
      <c r="J21" s="134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</row>
    <row r="22" spans="1:30" s="15" customFormat="1" ht="18">
      <c r="A22" s="80"/>
      <c r="C22" s="79"/>
      <c r="D22" s="161" t="s">
        <v>194</v>
      </c>
      <c r="E22" s="161"/>
      <c r="F22" s="158">
        <f ca="1">J35</f>
        <v>136.83332786</v>
      </c>
      <c r="G22" s="79"/>
      <c r="H22" s="79"/>
      <c r="I22" s="149"/>
      <c r="J22" s="135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ht="20" thickBot="1">
      <c r="A23" s="78"/>
      <c r="C23" s="90"/>
      <c r="D23" s="162"/>
      <c r="E23" s="162"/>
      <c r="F23" s="163"/>
      <c r="G23" s="90"/>
      <c r="H23" s="90"/>
      <c r="I23" s="136" t="s">
        <v>210</v>
      </c>
      <c r="J23" s="131">
        <f ca="1">Parameters!I38</f>
        <v>0</v>
      </c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</row>
    <row r="24" spans="1:30" s="10" customFormat="1" ht="20" thickTop="1">
      <c r="A24" s="81"/>
      <c r="C24" s="82"/>
      <c r="D24" s="166" t="s">
        <v>52</v>
      </c>
      <c r="E24" s="166"/>
      <c r="F24" s="164">
        <f ca="1">J37</f>
        <v>1642</v>
      </c>
      <c r="H24" s="96"/>
      <c r="I24" s="132" t="str">
        <f>IF($E$8="VT","Physical Rehabilitative Therapy","Outpatient Rehabilitation Services")</f>
        <v>Outpatient Rehabilitation Services</v>
      </c>
      <c r="J24" s="133">
        <f ca="1">Parameters!I39</f>
        <v>0</v>
      </c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</row>
    <row r="25" spans="1:30" ht="19">
      <c r="A25" s="78"/>
      <c r="C25" s="83"/>
      <c r="D25" s="167"/>
      <c r="E25" s="167"/>
      <c r="F25" s="165"/>
      <c r="H25" s="83"/>
      <c r="I25" s="132" t="s">
        <v>211</v>
      </c>
      <c r="J25" s="133">
        <f ca="1">Parameters!I40</f>
        <v>0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</row>
    <row r="26" spans="1:30" ht="16">
      <c r="A26" s="78"/>
      <c r="C26" s="84"/>
      <c r="D26" s="97"/>
      <c r="E26" s="97"/>
      <c r="F26" s="97"/>
      <c r="G26" s="84"/>
      <c r="H26" s="97"/>
      <c r="I26" s="168" t="s">
        <v>194</v>
      </c>
      <c r="J26" s="158">
        <f ca="1">SUM(J10:J25)</f>
        <v>48.749998050000002</v>
      </c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</row>
    <row r="27" spans="1:30" ht="17" thickBot="1">
      <c r="A27" s="78"/>
      <c r="C27" s="84"/>
      <c r="D27" s="175" t="s">
        <v>193</v>
      </c>
      <c r="E27" s="175"/>
      <c r="F27" s="175"/>
      <c r="G27" s="84"/>
      <c r="H27" s="97"/>
      <c r="I27" s="163"/>
      <c r="J27" s="159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</row>
    <row r="28" spans="1:30" ht="30" customHeight="1" thickTop="1">
      <c r="A28" s="78"/>
      <c r="C28" s="85"/>
      <c r="D28" s="175"/>
      <c r="E28" s="175"/>
      <c r="F28" s="175"/>
      <c r="G28" s="84"/>
      <c r="H28" s="97"/>
      <c r="I28" s="119" t="s">
        <v>52</v>
      </c>
      <c r="J28" s="120">
        <f ca="1">Parameters!G42</f>
        <v>585</v>
      </c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</row>
    <row r="29" spans="1:30" ht="17.75" customHeight="1">
      <c r="A29" s="78"/>
      <c r="C29" s="84"/>
      <c r="D29" s="175"/>
      <c r="E29" s="175"/>
      <c r="F29" s="175"/>
      <c r="I29" s="137"/>
      <c r="J29" s="13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</row>
    <row r="30" spans="1:30" ht="17.75" customHeight="1">
      <c r="A30" s="78"/>
      <c r="C30" s="84"/>
      <c r="D30" s="118"/>
      <c r="E30" s="118"/>
      <c r="F30" s="118"/>
      <c r="G30" s="84"/>
      <c r="H30" s="86"/>
      <c r="I30" s="128" t="s">
        <v>200</v>
      </c>
      <c r="J30" s="129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</row>
    <row r="31" spans="1:30" ht="17.75" customHeight="1">
      <c r="A31" s="78"/>
      <c r="C31" s="84"/>
      <c r="D31" s="118"/>
      <c r="E31" s="118"/>
      <c r="F31" s="118"/>
      <c r="G31" s="84"/>
      <c r="H31" s="86"/>
      <c r="I31" s="138" t="s">
        <v>201</v>
      </c>
      <c r="J31" s="134">
        <f ca="1">Parameters!I46</f>
        <v>51.999997919999998</v>
      </c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</row>
    <row r="32" spans="1:30" ht="17.75" customHeight="1">
      <c r="A32" s="78"/>
      <c r="C32" s="84"/>
      <c r="D32" s="99"/>
      <c r="E32" s="99"/>
      <c r="F32" s="99"/>
      <c r="G32" s="84"/>
      <c r="H32" s="86"/>
      <c r="I32" s="138" t="s">
        <v>202</v>
      </c>
      <c r="J32" s="134">
        <f ca="1">Parameters!I48</f>
        <v>10.41666625</v>
      </c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</row>
    <row r="33" spans="1:33" ht="17.75" customHeight="1">
      <c r="A33" s="78"/>
      <c r="C33" s="84"/>
      <c r="G33" s="84"/>
      <c r="H33" s="86"/>
      <c r="I33" s="138" t="s">
        <v>203</v>
      </c>
      <c r="J33" s="134">
        <f ca="1">Parameters!I50</f>
        <v>20.333332519999999</v>
      </c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</row>
    <row r="34" spans="1:33" ht="17.75" customHeight="1">
      <c r="A34" s="78"/>
      <c r="C34" s="84"/>
      <c r="D34" s="157"/>
      <c r="E34" s="157"/>
      <c r="F34" s="157"/>
      <c r="G34" s="84"/>
      <c r="H34" s="86"/>
      <c r="I34" s="138" t="s">
        <v>204</v>
      </c>
      <c r="J34" s="134">
        <f ca="1">Parameters!I52</f>
        <v>5.3333331199999998</v>
      </c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</row>
    <row r="35" spans="1:33" ht="17.75" customHeight="1">
      <c r="A35" s="78"/>
      <c r="C35" s="84"/>
      <c r="D35" s="97"/>
      <c r="E35" s="97"/>
      <c r="F35" s="97"/>
      <c r="G35" s="97"/>
      <c r="H35" s="97"/>
      <c r="I35" s="168" t="s">
        <v>194</v>
      </c>
      <c r="J35" s="158">
        <f ca="1">SUM(J26,J31:J34)</f>
        <v>136.83332786</v>
      </c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</row>
    <row r="36" spans="1:33" ht="16.25" customHeight="1" thickBot="1">
      <c r="A36" s="78"/>
      <c r="C36" s="87"/>
      <c r="D36" s="100"/>
      <c r="E36" s="87"/>
      <c r="F36" s="55"/>
      <c r="G36" s="87"/>
      <c r="H36" s="55"/>
      <c r="I36" s="163"/>
      <c r="J36" s="159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</row>
    <row r="37" spans="1:33" ht="27" customHeight="1" thickTop="1" thickBot="1">
      <c r="A37" s="88"/>
      <c r="B37" s="89"/>
      <c r="C37" s="87"/>
      <c r="D37" s="100"/>
      <c r="E37" s="87"/>
      <c r="F37" s="55"/>
      <c r="G37" s="87"/>
      <c r="H37" s="55"/>
      <c r="I37" s="139" t="s">
        <v>52</v>
      </c>
      <c r="J37" s="140">
        <f ca="1">Parameters!G55</f>
        <v>1642</v>
      </c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</row>
    <row r="38" spans="1:33" s="113" customFormat="1" ht="30" customHeight="1">
      <c r="C38" s="147" t="s">
        <v>243</v>
      </c>
      <c r="D38" s="147"/>
      <c r="E38" s="114"/>
      <c r="F38" s="115"/>
      <c r="G38" s="114"/>
      <c r="H38" s="115"/>
      <c r="I38" s="116"/>
      <c r="J38" s="117"/>
    </row>
    <row r="39" spans="1:33" ht="16">
      <c r="C39" s="60"/>
      <c r="D39" s="61"/>
      <c r="E39" s="60"/>
      <c r="F39" s="62"/>
      <c r="G39" s="60"/>
      <c r="H39" s="62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</row>
    <row r="40" spans="1:33" ht="16">
      <c r="C40" s="60"/>
      <c r="D40" s="63"/>
      <c r="E40" s="63"/>
      <c r="F40" s="63"/>
      <c r="G40" s="60"/>
      <c r="H40" s="63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</row>
    <row r="41" spans="1:33" ht="16">
      <c r="C41" s="60"/>
      <c r="D41" s="61"/>
      <c r="E41" s="60"/>
      <c r="F41" s="62"/>
      <c r="G41" s="60"/>
      <c r="H41" s="62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</row>
    <row r="42" spans="1:33" ht="16">
      <c r="C42" s="60"/>
      <c r="D42" s="61"/>
      <c r="E42" s="60"/>
      <c r="F42" s="62"/>
      <c r="G42" s="60"/>
      <c r="H42" s="62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</row>
    <row r="43" spans="1:33" ht="16">
      <c r="C43" s="60"/>
      <c r="D43" s="61"/>
      <c r="E43" s="60"/>
      <c r="F43" s="62"/>
      <c r="G43" s="60"/>
      <c r="H43" s="64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</row>
    <row r="44" spans="1:33" ht="16">
      <c r="C44" s="60"/>
      <c r="D44" s="63"/>
      <c r="E44" s="63"/>
      <c r="F44" s="63"/>
      <c r="G44" s="63"/>
      <c r="H44" s="63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</row>
    <row r="45" spans="1:33" ht="37" customHeight="1">
      <c r="C45" s="65"/>
      <c r="D45" s="66"/>
      <c r="E45" s="66"/>
      <c r="F45" s="67"/>
      <c r="G45" s="68"/>
      <c r="H45" s="69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</row>
    <row r="46" spans="1:33" ht="16">
      <c r="C46" s="60"/>
      <c r="D46" s="63"/>
      <c r="E46" s="60"/>
      <c r="F46" s="62"/>
      <c r="G46" s="60"/>
      <c r="H46" s="63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</row>
    <row r="47" spans="1:33" ht="16">
      <c r="C47" s="70"/>
      <c r="D47" s="63"/>
      <c r="E47" s="60"/>
      <c r="F47" s="62"/>
      <c r="G47" s="60"/>
      <c r="H47" s="63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</row>
    <row r="48" spans="1:33" ht="16">
      <c r="C48" s="60"/>
      <c r="D48" s="63"/>
      <c r="E48" s="60"/>
      <c r="F48" s="62"/>
      <c r="G48" s="60"/>
      <c r="H48" s="63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</row>
    <row r="49" spans="2:33" ht="16">
      <c r="C49" s="60"/>
      <c r="D49" s="61"/>
      <c r="E49" s="60"/>
      <c r="F49" s="62"/>
      <c r="G49" s="60"/>
      <c r="H49" s="62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</row>
    <row r="50" spans="2:33" ht="16">
      <c r="C50" s="60"/>
      <c r="D50" s="61"/>
      <c r="E50" s="60"/>
      <c r="F50" s="62"/>
      <c r="G50" s="60"/>
      <c r="H50" s="63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</row>
    <row r="51" spans="2:33" ht="16">
      <c r="C51" s="60"/>
      <c r="D51" s="61"/>
      <c r="E51" s="60"/>
      <c r="F51" s="62"/>
      <c r="G51" s="60"/>
      <c r="H51" s="62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</row>
    <row r="52" spans="2:33" ht="16">
      <c r="C52" s="60"/>
      <c r="D52" s="61"/>
      <c r="E52" s="60"/>
      <c r="F52" s="62"/>
      <c r="G52" s="60"/>
      <c r="H52" s="63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</row>
    <row r="53" spans="2:33" ht="16">
      <c r="C53" s="60"/>
      <c r="D53" s="61"/>
      <c r="E53" s="60"/>
      <c r="F53" s="62"/>
      <c r="G53" s="60"/>
      <c r="H53" s="64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</row>
    <row r="54" spans="2:33" ht="16">
      <c r="C54" s="60"/>
      <c r="D54" s="61"/>
      <c r="E54" s="60"/>
      <c r="F54" s="62"/>
      <c r="G54" s="60"/>
      <c r="H54" s="63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</row>
    <row r="55" spans="2:33" ht="16">
      <c r="C55" s="60"/>
      <c r="D55" s="61"/>
      <c r="E55" s="60"/>
      <c r="F55" s="62"/>
      <c r="G55" s="60"/>
      <c r="H55" s="64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</row>
    <row r="56" spans="2:33" ht="16">
      <c r="C56" s="60"/>
      <c r="D56" s="63"/>
      <c r="E56" s="60"/>
      <c r="F56" s="62"/>
      <c r="G56" s="60"/>
      <c r="H56" s="63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</row>
    <row r="57" spans="2:33" ht="34" customHeight="1">
      <c r="B57" s="54"/>
      <c r="C57" s="65"/>
      <c r="D57" s="66"/>
      <c r="E57" s="71"/>
      <c r="F57" s="72"/>
      <c r="G57" s="73"/>
      <c r="H57" s="74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</row>
    <row r="58" spans="2:33" ht="16">
      <c r="C58" s="60"/>
      <c r="D58" s="63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</row>
    <row r="59" spans="2:33">
      <c r="C59" s="75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</row>
    <row r="60" spans="2:33">
      <c r="C60" s="75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</row>
    <row r="61" spans="2:33">
      <c r="C61" s="75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</row>
    <row r="62" spans="2:33">
      <c r="C62" s="75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</row>
    <row r="63" spans="2:33">
      <c r="C63" s="75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</row>
    <row r="64" spans="2:33">
      <c r="C64" s="75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</row>
    <row r="65" spans="3:33">
      <c r="C65" s="75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</row>
    <row r="66" spans="3:33">
      <c r="C66" s="75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</row>
    <row r="67" spans="3:33">
      <c r="C67" s="75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</row>
    <row r="68" spans="3:33">
      <c r="C68" s="75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</row>
    <row r="69" spans="3:33">
      <c r="C69" s="75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</row>
    <row r="70" spans="3:33">
      <c r="C70" s="75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</row>
    <row r="71" spans="3:33">
      <c r="C71" s="75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</row>
    <row r="72" spans="3:33">
      <c r="C72" s="75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</row>
    <row r="73" spans="3:33">
      <c r="C73" s="75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</row>
    <row r="74" spans="3:33">
      <c r="C74" s="75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</row>
    <row r="75" spans="3:33">
      <c r="C75" s="75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</row>
    <row r="76" spans="3:33">
      <c r="C76" s="75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</row>
    <row r="77" spans="3:33">
      <c r="C77" s="75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</row>
    <row r="78" spans="3:33">
      <c r="C78" s="75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</row>
    <row r="79" spans="3:33">
      <c r="C79" s="75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</row>
    <row r="80" spans="3:33">
      <c r="C80" s="75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</row>
    <row r="81" spans="3:33">
      <c r="C81" s="75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</row>
    <row r="82" spans="3:33">
      <c r="C82" s="75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</row>
    <row r="83" spans="3:33">
      <c r="C83" s="75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</row>
    <row r="84" spans="3:33">
      <c r="C84" s="75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</row>
    <row r="85" spans="3:33">
      <c r="C85" s="75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</row>
    <row r="86" spans="3:33">
      <c r="C86" s="75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</row>
    <row r="87" spans="3:33">
      <c r="C87" s="75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</row>
    <row r="88" spans="3:33">
      <c r="C88" s="75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</row>
    <row r="89" spans="3:33">
      <c r="C89" s="75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</row>
    <row r="90" spans="3:33">
      <c r="C90" s="75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</row>
    <row r="91" spans="3:33">
      <c r="C91" s="75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</row>
    <row r="92" spans="3:33">
      <c r="C92" s="75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</row>
    <row r="93" spans="3:33">
      <c r="C93" s="75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</row>
    <row r="94" spans="3:33">
      <c r="C94" s="75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</row>
    <row r="95" spans="3:33">
      <c r="I95" s="57"/>
      <c r="J95" s="57"/>
    </row>
  </sheetData>
  <sheetProtection algorithmName="SHA-512" hashValue="z7CL8qe/G18jTMOhXVxdNju/4b6pg0R+bYaz2r5zJf9eTIj6vdT+RGdDS+AZIh0aro6HCV6AuaED3wKk8XENIA==" saltValue="WVyaOycjNR7KXStvixRChQ==" spinCount="100000" sheet="1" objects="1" scenarios="1"/>
  <mergeCells count="31">
    <mergeCell ref="D24:E25"/>
    <mergeCell ref="I26:I27"/>
    <mergeCell ref="I35:I36"/>
    <mergeCell ref="C6:H6"/>
    <mergeCell ref="F13:G13"/>
    <mergeCell ref="G9:H9"/>
    <mergeCell ref="G8:H8"/>
    <mergeCell ref="F15:H15"/>
    <mergeCell ref="F14:G14"/>
    <mergeCell ref="I6:J6"/>
    <mergeCell ref="J26:J27"/>
    <mergeCell ref="I8:I9"/>
    <mergeCell ref="F10:G10"/>
    <mergeCell ref="J8:J9"/>
    <mergeCell ref="D27:F29"/>
    <mergeCell ref="C38:D38"/>
    <mergeCell ref="I15:I16"/>
    <mergeCell ref="I21:I22"/>
    <mergeCell ref="C1:J1"/>
    <mergeCell ref="C2:J2"/>
    <mergeCell ref="C3:J3"/>
    <mergeCell ref="C4:J4"/>
    <mergeCell ref="C5:J5"/>
    <mergeCell ref="D34:F34"/>
    <mergeCell ref="J35:J36"/>
    <mergeCell ref="G18:H18"/>
    <mergeCell ref="G20:H20"/>
    <mergeCell ref="G21:H21"/>
    <mergeCell ref="D22:E23"/>
    <mergeCell ref="F22:F23"/>
    <mergeCell ref="F24:F25"/>
  </mergeCells>
  <dataValidations count="2">
    <dataValidation type="list" allowBlank="1" showInputMessage="1" showErrorMessage="1" sqref="E18:E21" xr:uid="{72E60DBC-C29E-4B2A-A1C1-D5BF6211E01B}">
      <formula1>"0,1"</formula1>
    </dataValidation>
    <dataValidation type="whole" allowBlank="1" showInputMessage="1" showErrorMessage="1" sqref="E10" xr:uid="{5342A0C5-622E-47C1-8A15-0C2A48FDFFD0}">
      <formula1>18</formula1>
      <formula2>89</formula2>
    </dataValidation>
  </dataValidations>
  <hyperlinks>
    <hyperlink ref="C5:J5" r:id="rId1" display="Rates as of 6/30/25. Check here for updates." xr:uid="{AE4DA9E7-2EBB-0D46-A5E9-72D6016F188D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4852D22-4AF7-48AE-982C-DD9AB8907042}">
          <x14:formula1>
            <xm:f>'Table Summary'!$B$63:$B$108</xm:f>
          </x14:formula1>
          <xm:sqref>E8</xm:sqref>
        </x14:dataValidation>
        <x14:dataValidation type="list" allowBlank="1" showInputMessage="1" showErrorMessage="1" xr:uid="{C4D36F47-0B7F-4B6E-AE7E-BAD3A0533E86}">
          <x14:formula1>
            <xm:f>Parameters!$M$9:$M$12</xm:f>
          </x14:formula1>
          <xm:sqref>E11</xm:sqref>
        </x14:dataValidation>
        <x14:dataValidation type="list" allowBlank="1" showInputMessage="1" showErrorMessage="1" xr:uid="{64DB60BE-EADB-4F39-8827-85A748AFCDFF}">
          <x14:formula1>
            <xm:f>Parameters!$O$9:$O$11</xm:f>
          </x14:formula1>
          <xm:sqref>E12</xm:sqref>
        </x14:dataValidation>
        <x14:dataValidation type="list" allowBlank="1" showInputMessage="1" showErrorMessage="1" xr:uid="{E4A2BC80-F08C-4684-9FAE-1032469C7D31}">
          <x14:formula1>
            <xm:f>Parameters!$P$9:$P$15</xm:f>
          </x14:formula1>
          <xm:sqref>E13</xm:sqref>
        </x14:dataValidation>
        <x14:dataValidation type="list" allowBlank="1" showInputMessage="1" showErrorMessage="1" xr:uid="{D2F5D103-83AA-4BA3-9223-EF7981C2F9B4}">
          <x14:formula1>
            <xm:f>Parameters!$T$10:$T$88</xm:f>
          </x14:formula1>
          <xm:sqref>F18</xm:sqref>
        </x14:dataValidation>
        <x14:dataValidation type="list" allowBlank="1" showInputMessage="1" showErrorMessage="1" xr:uid="{C3FC820E-A243-4B22-B8A2-89ADB96E4AC7}">
          <x14:formula1>
            <xm:f>Parameters!$T$9:$T$18</xm:f>
          </x14:formula1>
          <xm:sqref>F20</xm:sqref>
        </x14:dataValidation>
        <x14:dataValidation type="list" allowBlank="1" showInputMessage="1" showErrorMessage="1" xr:uid="{51CEDD0F-3646-4816-B627-5A5A51BA2298}">
          <x14:formula1>
            <xm:f>Parameters!$T$9:$T$16</xm:f>
          </x14:formula1>
          <xm:sqref>F21</xm:sqref>
        </x14:dataValidation>
        <x14:dataValidation type="list" allowBlank="1" showInputMessage="1" showErrorMessage="1" xr:uid="{83F43FFE-C281-4238-A4D5-AB7184D40350}">
          <x14:formula1>
            <xm:f>IF($E$13=1,Parameters!$T$28:$T$58,Parameters!$T$10:$T$23)</xm:f>
          </x14:formula1>
          <xm:sqref>E14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F51F9-7810-42F8-A59C-3940D364251C}">
  <sheetPr codeName="Sheet37">
    <tabColor theme="8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80.91</v>
      </c>
      <c r="F16" s="4">
        <v>127.28</v>
      </c>
      <c r="G16" s="4">
        <v>161.82</v>
      </c>
      <c r="H16" s="4">
        <v>223.64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80.91</v>
      </c>
      <c r="F17" s="4">
        <v>127.28</v>
      </c>
      <c r="G17" s="4">
        <v>161.82</v>
      </c>
      <c r="H17" s="4">
        <v>223.64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80.91</v>
      </c>
      <c r="F18" s="4">
        <v>127.28</v>
      </c>
      <c r="G18" s="4">
        <v>161.82</v>
      </c>
      <c r="H18" s="4">
        <v>223.64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80.91</v>
      </c>
      <c r="F19" s="4">
        <v>127.28</v>
      </c>
      <c r="G19" s="4">
        <v>161.82</v>
      </c>
      <c r="H19" s="4">
        <v>223.64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80.91</v>
      </c>
      <c r="F20" s="4">
        <v>127.28</v>
      </c>
      <c r="G20" s="4">
        <v>161.82</v>
      </c>
      <c r="H20" s="4">
        <v>223.64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80.91</v>
      </c>
      <c r="F21" s="4">
        <v>127.28</v>
      </c>
      <c r="G21" s="4">
        <v>161.82</v>
      </c>
      <c r="H21" s="4">
        <v>223.64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80.91</v>
      </c>
      <c r="F22" s="4">
        <v>127.28</v>
      </c>
      <c r="G22" s="4">
        <v>161.82</v>
      </c>
      <c r="H22" s="4">
        <v>223.64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80.91</v>
      </c>
      <c r="F23" s="4">
        <v>127.28</v>
      </c>
      <c r="G23" s="4">
        <v>161.82</v>
      </c>
      <c r="H23" s="4">
        <v>223.64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80.91</v>
      </c>
      <c r="F24" s="4">
        <v>127.28</v>
      </c>
      <c r="G24" s="4">
        <v>161.82</v>
      </c>
      <c r="H24" s="4">
        <v>223.64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80.91</v>
      </c>
      <c r="F25" s="4">
        <v>127.28</v>
      </c>
      <c r="G25" s="4">
        <v>161.82</v>
      </c>
      <c r="H25" s="4">
        <v>223.64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80.91</v>
      </c>
      <c r="F26" s="4">
        <v>127.28</v>
      </c>
      <c r="G26" s="4">
        <v>161.82</v>
      </c>
      <c r="H26" s="4">
        <v>223.64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80.91</v>
      </c>
      <c r="F27" s="4">
        <v>127.28</v>
      </c>
      <c r="G27" s="4">
        <v>161.82</v>
      </c>
      <c r="H27" s="4">
        <v>223.64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80.91</v>
      </c>
      <c r="F28" s="4">
        <v>127.28</v>
      </c>
      <c r="G28" s="4">
        <v>161.82</v>
      </c>
      <c r="H28" s="4">
        <v>223.64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80.91</v>
      </c>
      <c r="F29" s="4">
        <v>127.28</v>
      </c>
      <c r="G29" s="4">
        <v>161.82</v>
      </c>
      <c r="H29" s="4">
        <v>223.64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80.91</v>
      </c>
      <c r="F30" s="4">
        <v>127.28</v>
      </c>
      <c r="G30" s="4">
        <v>161.82</v>
      </c>
      <c r="H30" s="4">
        <v>223.64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80.91</v>
      </c>
      <c r="F31" s="4">
        <v>127.28</v>
      </c>
      <c r="G31" s="4">
        <v>161.82</v>
      </c>
      <c r="H31" s="4">
        <v>223.64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80.91</v>
      </c>
      <c r="F32" s="4">
        <v>127.28</v>
      </c>
      <c r="G32" s="4">
        <v>161.82</v>
      </c>
      <c r="H32" s="4">
        <v>223.64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80.91</v>
      </c>
      <c r="F33" s="4">
        <v>127.28</v>
      </c>
      <c r="G33" s="4">
        <v>161.82</v>
      </c>
      <c r="H33" s="4">
        <v>223.64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80.91</v>
      </c>
      <c r="F34" s="4">
        <v>127.28</v>
      </c>
      <c r="G34" s="4">
        <v>161.82</v>
      </c>
      <c r="H34" s="4">
        <v>223.64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80.91</v>
      </c>
      <c r="F35" s="4">
        <v>127.28</v>
      </c>
      <c r="G35" s="4">
        <v>161.82</v>
      </c>
      <c r="H35" s="4">
        <v>223.64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80.91</v>
      </c>
      <c r="F36" s="4">
        <v>127.28</v>
      </c>
      <c r="G36" s="4">
        <v>161.82</v>
      </c>
      <c r="H36" s="4">
        <v>223.64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80.91</v>
      </c>
      <c r="F37" s="4">
        <v>127.28</v>
      </c>
      <c r="G37" s="4">
        <v>161.82</v>
      </c>
      <c r="H37" s="4">
        <v>223.64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80.91</v>
      </c>
      <c r="F38" s="4">
        <v>127.28</v>
      </c>
      <c r="G38" s="4">
        <v>161.82</v>
      </c>
      <c r="H38" s="4">
        <v>223.64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81.819999999999993</v>
      </c>
      <c r="F39" s="4">
        <v>128.19</v>
      </c>
      <c r="G39" s="4">
        <v>163.63999999999999</v>
      </c>
      <c r="H39" s="4">
        <v>225.46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83.64</v>
      </c>
      <c r="F40" s="4">
        <v>130.01</v>
      </c>
      <c r="G40" s="4">
        <v>167.28</v>
      </c>
      <c r="H40" s="4">
        <v>229.1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84.55</v>
      </c>
      <c r="F41" s="4">
        <v>130.91999999999999</v>
      </c>
      <c r="G41" s="4">
        <v>169.1</v>
      </c>
      <c r="H41" s="4">
        <v>230.92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85.45</v>
      </c>
      <c r="F42" s="4">
        <v>131.82</v>
      </c>
      <c r="G42" s="4">
        <v>170.9</v>
      </c>
      <c r="H42" s="4">
        <v>232.72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87.27</v>
      </c>
      <c r="F43" s="4">
        <v>133.63999999999999</v>
      </c>
      <c r="G43" s="4">
        <v>174.54</v>
      </c>
      <c r="H43" s="4">
        <v>236.36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88.18</v>
      </c>
      <c r="F44" s="4">
        <v>134.55000000000001</v>
      </c>
      <c r="G44" s="4">
        <v>176.36</v>
      </c>
      <c r="H44" s="4">
        <v>238.18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90</v>
      </c>
      <c r="F45" s="4">
        <v>136.37</v>
      </c>
      <c r="G45" s="4">
        <v>180</v>
      </c>
      <c r="H45" s="4">
        <v>241.82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90.91</v>
      </c>
      <c r="F46" s="4">
        <v>137.28</v>
      </c>
      <c r="G46" s="4">
        <v>181.82</v>
      </c>
      <c r="H46" s="4">
        <v>243.64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91.82</v>
      </c>
      <c r="F47" s="4">
        <v>138.19</v>
      </c>
      <c r="G47" s="4">
        <v>183.64</v>
      </c>
      <c r="H47" s="4">
        <v>245.46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92.73</v>
      </c>
      <c r="F48" s="4">
        <v>139.1</v>
      </c>
      <c r="G48" s="4">
        <v>185.46</v>
      </c>
      <c r="H48" s="4">
        <v>247.28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94.55</v>
      </c>
      <c r="F49" s="4">
        <v>140.91999999999999</v>
      </c>
      <c r="G49" s="4">
        <v>189.1</v>
      </c>
      <c r="H49" s="4">
        <v>250.92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95.45</v>
      </c>
      <c r="F50" s="4">
        <v>141.82</v>
      </c>
      <c r="G50" s="4">
        <v>190.9</v>
      </c>
      <c r="H50" s="4">
        <v>252.72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95.45</v>
      </c>
      <c r="F51" s="4">
        <v>141.82</v>
      </c>
      <c r="G51" s="4">
        <v>190.9</v>
      </c>
      <c r="H51" s="4">
        <v>252.72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96.36</v>
      </c>
      <c r="F52" s="4">
        <v>142.72999999999999</v>
      </c>
      <c r="G52" s="4">
        <v>192.72</v>
      </c>
      <c r="H52" s="4">
        <v>254.54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97.27</v>
      </c>
      <c r="F53" s="4">
        <v>143.63999999999999</v>
      </c>
      <c r="G53" s="4">
        <v>194.54</v>
      </c>
      <c r="H53" s="4">
        <v>256.36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98.18</v>
      </c>
      <c r="F54" s="4">
        <v>144.55000000000001</v>
      </c>
      <c r="G54" s="4">
        <v>196.36</v>
      </c>
      <c r="H54" s="4">
        <v>258.18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98.18</v>
      </c>
      <c r="F55" s="4">
        <v>144.55000000000001</v>
      </c>
      <c r="G55" s="4">
        <v>196.36</v>
      </c>
      <c r="H55" s="4">
        <v>258.18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99.09</v>
      </c>
      <c r="F56" s="4">
        <v>145.46</v>
      </c>
      <c r="G56" s="4">
        <v>198.18</v>
      </c>
      <c r="H56" s="4">
        <v>260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99.09</v>
      </c>
      <c r="F57" s="4">
        <v>145.46</v>
      </c>
      <c r="G57" s="4">
        <v>198.18</v>
      </c>
      <c r="H57" s="4">
        <v>260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108.18</v>
      </c>
      <c r="F58" s="4">
        <v>154.55000000000001</v>
      </c>
      <c r="G58" s="4">
        <v>216.36</v>
      </c>
      <c r="H58" s="4">
        <v>278.18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108.18</v>
      </c>
      <c r="F59" s="4">
        <v>154.55000000000001</v>
      </c>
      <c r="G59" s="4">
        <v>216.36</v>
      </c>
      <c r="H59" s="4">
        <v>278.18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109.09</v>
      </c>
      <c r="F60" s="4">
        <v>155.46</v>
      </c>
      <c r="G60" s="4">
        <v>218.18</v>
      </c>
      <c r="H60" s="4">
        <v>280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109.09</v>
      </c>
      <c r="F61" s="4">
        <v>155.46</v>
      </c>
      <c r="G61" s="4">
        <v>218.18</v>
      </c>
      <c r="H61" s="4">
        <v>280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109.09</v>
      </c>
      <c r="F62" s="4">
        <v>155.46</v>
      </c>
      <c r="G62" s="4">
        <v>218.18</v>
      </c>
      <c r="H62" s="4">
        <v>280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109.09</v>
      </c>
      <c r="F63" s="4">
        <v>155.46</v>
      </c>
      <c r="G63" s="4">
        <v>218.18</v>
      </c>
      <c r="H63" s="4">
        <v>280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109.09</v>
      </c>
      <c r="F64" s="4">
        <v>155.46</v>
      </c>
      <c r="G64" s="4">
        <v>218.18</v>
      </c>
      <c r="H64" s="4">
        <v>280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110</v>
      </c>
      <c r="F65" s="4">
        <v>156.37</v>
      </c>
      <c r="G65" s="4">
        <v>220</v>
      </c>
      <c r="H65" s="4">
        <v>281.82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111.82</v>
      </c>
      <c r="F66" s="4">
        <v>158.19</v>
      </c>
      <c r="G66" s="4">
        <v>223.64</v>
      </c>
      <c r="H66" s="4">
        <v>285.45999999999998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112.73</v>
      </c>
      <c r="F67" s="4">
        <v>159.1</v>
      </c>
      <c r="G67" s="4">
        <v>225.46</v>
      </c>
      <c r="H67" s="4">
        <v>287.27999999999997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114.55</v>
      </c>
      <c r="F68" s="4">
        <v>160.91999999999999</v>
      </c>
      <c r="G68" s="4">
        <v>229.1</v>
      </c>
      <c r="H68" s="4">
        <v>290.92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116.36</v>
      </c>
      <c r="F69" s="4">
        <v>162.72999999999999</v>
      </c>
      <c r="G69" s="4">
        <v>232.72</v>
      </c>
      <c r="H69" s="4">
        <v>294.54000000000002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117.27</v>
      </c>
      <c r="F70" s="4">
        <v>163.63999999999999</v>
      </c>
      <c r="G70" s="4">
        <v>234.54</v>
      </c>
      <c r="H70" s="4">
        <v>296.36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118.18</v>
      </c>
      <c r="F71" s="4">
        <v>164.55</v>
      </c>
      <c r="G71" s="4">
        <v>236.36</v>
      </c>
      <c r="H71" s="4">
        <v>298.18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118.18</v>
      </c>
      <c r="F72" s="4">
        <v>164.55</v>
      </c>
      <c r="G72" s="4">
        <v>236.36</v>
      </c>
      <c r="H72" s="4">
        <v>298.18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118.18</v>
      </c>
      <c r="F73" s="4">
        <v>164.55</v>
      </c>
      <c r="G73" s="4">
        <v>236.36</v>
      </c>
      <c r="H73" s="4">
        <v>298.18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118.18</v>
      </c>
      <c r="F74" s="4">
        <v>164.55</v>
      </c>
      <c r="G74" s="4">
        <v>236.36</v>
      </c>
      <c r="H74" s="4">
        <v>298.18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118.18</v>
      </c>
      <c r="F75" s="4">
        <v>164.55</v>
      </c>
      <c r="G75" s="4">
        <v>236.36</v>
      </c>
      <c r="H75" s="4">
        <v>298.18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118.18</v>
      </c>
      <c r="F76" s="4">
        <v>164.55</v>
      </c>
      <c r="G76" s="4">
        <v>236.36</v>
      </c>
      <c r="H76" s="4">
        <v>298.18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118.18</v>
      </c>
      <c r="F77" s="4">
        <v>164.55</v>
      </c>
      <c r="G77" s="4">
        <v>236.36</v>
      </c>
      <c r="H77" s="4">
        <v>298.18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118.18</v>
      </c>
      <c r="F78" s="4">
        <v>164.55</v>
      </c>
      <c r="G78" s="4">
        <v>236.36</v>
      </c>
      <c r="H78" s="4">
        <v>298.18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118.18</v>
      </c>
      <c r="F79" s="4">
        <v>164.55</v>
      </c>
      <c r="G79" s="4">
        <v>236.36</v>
      </c>
      <c r="H79" s="4">
        <v>298.18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118.18</v>
      </c>
      <c r="F80" s="4">
        <v>164.55</v>
      </c>
      <c r="G80" s="4">
        <v>236.36</v>
      </c>
      <c r="H80" s="4">
        <v>298.18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118.18</v>
      </c>
      <c r="F81" s="4">
        <v>164.55</v>
      </c>
      <c r="G81" s="4">
        <v>236.36</v>
      </c>
      <c r="H81" s="4">
        <v>298.18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118.18</v>
      </c>
      <c r="F82" s="4">
        <v>164.55</v>
      </c>
      <c r="G82" s="4">
        <v>236.36</v>
      </c>
      <c r="H82" s="4">
        <v>298.18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118.18</v>
      </c>
      <c r="F83" s="4">
        <v>164.55</v>
      </c>
      <c r="G83" s="4">
        <v>236.36</v>
      </c>
      <c r="H83" s="4">
        <v>298.18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118.18</v>
      </c>
      <c r="F84" s="4">
        <v>164.55</v>
      </c>
      <c r="G84" s="4">
        <v>236.36</v>
      </c>
      <c r="H84" s="4">
        <v>298.18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118.18</v>
      </c>
      <c r="F85" s="4">
        <v>164.55</v>
      </c>
      <c r="G85" s="4">
        <v>236.36</v>
      </c>
      <c r="H85" s="4">
        <v>298.18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118.18</v>
      </c>
      <c r="F86" s="4">
        <v>164.55</v>
      </c>
      <c r="G86" s="4">
        <v>236.36</v>
      </c>
      <c r="H86" s="4">
        <v>298.18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118.18</v>
      </c>
      <c r="F87" s="4">
        <v>164.55</v>
      </c>
      <c r="G87" s="4">
        <v>236.36</v>
      </c>
      <c r="H87" s="4">
        <v>298.18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2C2A-DCE6-43CF-86DB-CA71A841AAD6}">
  <sheetPr codeName="Sheet38">
    <tabColor theme="8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6.36</v>
      </c>
      <c r="F16" s="4">
        <v>10.86</v>
      </c>
      <c r="G16" s="4">
        <v>12.72</v>
      </c>
      <c r="H16" s="4">
        <v>18.72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6.36</v>
      </c>
      <c r="F17" s="4">
        <v>10.86</v>
      </c>
      <c r="G17" s="4">
        <v>12.72</v>
      </c>
      <c r="H17" s="4">
        <v>18.72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6.36</v>
      </c>
      <c r="F18" s="4">
        <v>10.86</v>
      </c>
      <c r="G18" s="4">
        <v>12.72</v>
      </c>
      <c r="H18" s="4">
        <v>18.72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6.36</v>
      </c>
      <c r="F19" s="4">
        <v>10.86</v>
      </c>
      <c r="G19" s="4">
        <v>12.72</v>
      </c>
      <c r="H19" s="4">
        <v>18.72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6.36</v>
      </c>
      <c r="F20" s="4">
        <v>10.86</v>
      </c>
      <c r="G20" s="4">
        <v>12.72</v>
      </c>
      <c r="H20" s="4">
        <v>18.72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6.36</v>
      </c>
      <c r="F21" s="4">
        <v>10.86</v>
      </c>
      <c r="G21" s="4">
        <v>12.72</v>
      </c>
      <c r="H21" s="4">
        <v>18.72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6.36</v>
      </c>
      <c r="F22" s="4">
        <v>10.86</v>
      </c>
      <c r="G22" s="4">
        <v>12.72</v>
      </c>
      <c r="H22" s="4">
        <v>18.72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6.36</v>
      </c>
      <c r="F23" s="4">
        <v>10.86</v>
      </c>
      <c r="G23" s="4">
        <v>12.72</v>
      </c>
      <c r="H23" s="4">
        <v>18.72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6.36</v>
      </c>
      <c r="F24" s="4">
        <v>10.86</v>
      </c>
      <c r="G24" s="4">
        <v>12.72</v>
      </c>
      <c r="H24" s="4">
        <v>18.72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6.36</v>
      </c>
      <c r="F25" s="4">
        <v>10.86</v>
      </c>
      <c r="G25" s="4">
        <v>12.72</v>
      </c>
      <c r="H25" s="4">
        <v>18.72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6.36</v>
      </c>
      <c r="F26" s="4">
        <v>10.86</v>
      </c>
      <c r="G26" s="4">
        <v>12.72</v>
      </c>
      <c r="H26" s="4">
        <v>18.72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6.36</v>
      </c>
      <c r="F27" s="4">
        <v>10.86</v>
      </c>
      <c r="G27" s="4">
        <v>12.72</v>
      </c>
      <c r="H27" s="4">
        <v>18.72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6.36</v>
      </c>
      <c r="F28" s="4">
        <v>10.86</v>
      </c>
      <c r="G28" s="4">
        <v>12.72</v>
      </c>
      <c r="H28" s="4">
        <v>18.72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6.36</v>
      </c>
      <c r="F29" s="4">
        <v>10.86</v>
      </c>
      <c r="G29" s="4">
        <v>12.72</v>
      </c>
      <c r="H29" s="4">
        <v>18.72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6.36</v>
      </c>
      <c r="F30" s="4">
        <v>10.86</v>
      </c>
      <c r="G30" s="4">
        <v>12.72</v>
      </c>
      <c r="H30" s="4">
        <v>18.72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6.36</v>
      </c>
      <c r="F31" s="4">
        <v>10.86</v>
      </c>
      <c r="G31" s="4">
        <v>12.72</v>
      </c>
      <c r="H31" s="4">
        <v>18.72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6.36</v>
      </c>
      <c r="F32" s="4">
        <v>10.86</v>
      </c>
      <c r="G32" s="4">
        <v>12.72</v>
      </c>
      <c r="H32" s="4">
        <v>18.72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6.36</v>
      </c>
      <c r="F33" s="4">
        <v>10.86</v>
      </c>
      <c r="G33" s="4">
        <v>12.72</v>
      </c>
      <c r="H33" s="4">
        <v>18.72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6.36</v>
      </c>
      <c r="F34" s="4">
        <v>10.86</v>
      </c>
      <c r="G34" s="4">
        <v>12.72</v>
      </c>
      <c r="H34" s="4">
        <v>18.72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6.36</v>
      </c>
      <c r="F35" s="4">
        <v>10.86</v>
      </c>
      <c r="G35" s="4">
        <v>12.72</v>
      </c>
      <c r="H35" s="4">
        <v>18.72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6.36</v>
      </c>
      <c r="F36" s="4">
        <v>10.86</v>
      </c>
      <c r="G36" s="4">
        <v>12.72</v>
      </c>
      <c r="H36" s="4">
        <v>18.72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6.36</v>
      </c>
      <c r="F37" s="4">
        <v>10.86</v>
      </c>
      <c r="G37" s="4">
        <v>12.72</v>
      </c>
      <c r="H37" s="4">
        <v>18.72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6.36</v>
      </c>
      <c r="F38" s="4">
        <v>10.86</v>
      </c>
      <c r="G38" s="4">
        <v>12.72</v>
      </c>
      <c r="H38" s="4">
        <v>18.72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6.36</v>
      </c>
      <c r="F39" s="4">
        <v>10.86</v>
      </c>
      <c r="G39" s="4">
        <v>12.72</v>
      </c>
      <c r="H39" s="4">
        <v>18.72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6.36</v>
      </c>
      <c r="F40" s="4">
        <v>10.86</v>
      </c>
      <c r="G40" s="4">
        <v>12.72</v>
      </c>
      <c r="H40" s="4">
        <v>18.72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6.36</v>
      </c>
      <c r="F41" s="4">
        <v>10.86</v>
      </c>
      <c r="G41" s="4">
        <v>12.72</v>
      </c>
      <c r="H41" s="4">
        <v>18.72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7.27</v>
      </c>
      <c r="F42" s="4">
        <v>11.77</v>
      </c>
      <c r="G42" s="4">
        <v>14.54</v>
      </c>
      <c r="H42" s="4">
        <v>20.54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7.27</v>
      </c>
      <c r="F43" s="4">
        <v>11.77</v>
      </c>
      <c r="G43" s="4">
        <v>14.54</v>
      </c>
      <c r="H43" s="4">
        <v>20.54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7.27</v>
      </c>
      <c r="F44" s="4">
        <v>11.77</v>
      </c>
      <c r="G44" s="4">
        <v>14.54</v>
      </c>
      <c r="H44" s="4">
        <v>20.54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7.27</v>
      </c>
      <c r="F45" s="4">
        <v>11.77</v>
      </c>
      <c r="G45" s="4">
        <v>14.54</v>
      </c>
      <c r="H45" s="4">
        <v>20.54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7.27</v>
      </c>
      <c r="F46" s="4">
        <v>11.77</v>
      </c>
      <c r="G46" s="4">
        <v>14.54</v>
      </c>
      <c r="H46" s="4">
        <v>20.54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8.18</v>
      </c>
      <c r="F47" s="4">
        <v>12.68</v>
      </c>
      <c r="G47" s="4">
        <v>16.36</v>
      </c>
      <c r="H47" s="4">
        <v>22.36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8.18</v>
      </c>
      <c r="F48" s="4">
        <v>12.68</v>
      </c>
      <c r="G48" s="4">
        <v>16.36</v>
      </c>
      <c r="H48" s="4">
        <v>22.36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8.18</v>
      </c>
      <c r="F49" s="4">
        <v>12.68</v>
      </c>
      <c r="G49" s="4">
        <v>16.36</v>
      </c>
      <c r="H49" s="4">
        <v>22.36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8.18</v>
      </c>
      <c r="F50" s="4">
        <v>12.68</v>
      </c>
      <c r="G50" s="4">
        <v>16.36</v>
      </c>
      <c r="H50" s="4">
        <v>22.36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9.09</v>
      </c>
      <c r="F51" s="4">
        <v>13.59</v>
      </c>
      <c r="G51" s="4">
        <v>18.18</v>
      </c>
      <c r="H51" s="4">
        <v>24.18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9.09</v>
      </c>
      <c r="F52" s="4">
        <v>13.59</v>
      </c>
      <c r="G52" s="4">
        <v>18.18</v>
      </c>
      <c r="H52" s="4">
        <v>24.18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9.09</v>
      </c>
      <c r="F53" s="4">
        <v>13.59</v>
      </c>
      <c r="G53" s="4">
        <v>18.18</v>
      </c>
      <c r="H53" s="4">
        <v>24.18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9.09</v>
      </c>
      <c r="F54" s="4">
        <v>13.59</v>
      </c>
      <c r="G54" s="4">
        <v>18.18</v>
      </c>
      <c r="H54" s="4">
        <v>24.18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9.09</v>
      </c>
      <c r="F55" s="4">
        <v>13.59</v>
      </c>
      <c r="G55" s="4">
        <v>18.18</v>
      </c>
      <c r="H55" s="4">
        <v>24.18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10</v>
      </c>
      <c r="F56" s="4">
        <v>14.5</v>
      </c>
      <c r="G56" s="4">
        <v>20</v>
      </c>
      <c r="H56" s="4">
        <v>26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10</v>
      </c>
      <c r="F57" s="4">
        <v>14.5</v>
      </c>
      <c r="G57" s="4">
        <v>20</v>
      </c>
      <c r="H57" s="4">
        <v>26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10.91</v>
      </c>
      <c r="F58" s="4">
        <v>15.41</v>
      </c>
      <c r="G58" s="4">
        <v>21.82</v>
      </c>
      <c r="H58" s="4">
        <v>27.82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10.91</v>
      </c>
      <c r="F59" s="4">
        <v>15.41</v>
      </c>
      <c r="G59" s="4">
        <v>21.82</v>
      </c>
      <c r="H59" s="4">
        <v>27.82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10.91</v>
      </c>
      <c r="F60" s="4">
        <v>15.41</v>
      </c>
      <c r="G60" s="4">
        <v>21.82</v>
      </c>
      <c r="H60" s="4">
        <v>27.82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11.82</v>
      </c>
      <c r="F61" s="4">
        <v>16.32</v>
      </c>
      <c r="G61" s="4">
        <v>23.64</v>
      </c>
      <c r="H61" s="4">
        <v>29.64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11.82</v>
      </c>
      <c r="F62" s="4">
        <v>16.32</v>
      </c>
      <c r="G62" s="4">
        <v>23.64</v>
      </c>
      <c r="H62" s="4">
        <v>29.64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11.82</v>
      </c>
      <c r="F63" s="4">
        <v>16.32</v>
      </c>
      <c r="G63" s="4">
        <v>23.64</v>
      </c>
      <c r="H63" s="4">
        <v>29.64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12.73</v>
      </c>
      <c r="F64" s="4">
        <v>17.23</v>
      </c>
      <c r="G64" s="4">
        <v>25.46</v>
      </c>
      <c r="H64" s="4">
        <v>31.46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12.73</v>
      </c>
      <c r="F65" s="4">
        <v>17.23</v>
      </c>
      <c r="G65" s="4">
        <v>25.46</v>
      </c>
      <c r="H65" s="4">
        <v>31.46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12.73</v>
      </c>
      <c r="F66" s="4">
        <v>17.23</v>
      </c>
      <c r="G66" s="4">
        <v>25.46</v>
      </c>
      <c r="H66" s="4">
        <v>31.46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12.73</v>
      </c>
      <c r="F67" s="4">
        <v>17.23</v>
      </c>
      <c r="G67" s="4">
        <v>25.46</v>
      </c>
      <c r="H67" s="4">
        <v>31.46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13.64</v>
      </c>
      <c r="F68" s="4">
        <v>18.14</v>
      </c>
      <c r="G68" s="4">
        <v>27.28</v>
      </c>
      <c r="H68" s="4">
        <v>33.28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13.64</v>
      </c>
      <c r="F69" s="4">
        <v>18.14</v>
      </c>
      <c r="G69" s="4">
        <v>27.28</v>
      </c>
      <c r="H69" s="4">
        <v>33.28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13.64</v>
      </c>
      <c r="F70" s="4">
        <v>18.14</v>
      </c>
      <c r="G70" s="4">
        <v>27.28</v>
      </c>
      <c r="H70" s="4">
        <v>33.28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13.64</v>
      </c>
      <c r="F71" s="4">
        <v>18.14</v>
      </c>
      <c r="G71" s="4">
        <v>27.28</v>
      </c>
      <c r="H71" s="4">
        <v>33.28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13.64</v>
      </c>
      <c r="F72" s="4">
        <v>18.14</v>
      </c>
      <c r="G72" s="4">
        <v>27.28</v>
      </c>
      <c r="H72" s="4">
        <v>33.28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13.64</v>
      </c>
      <c r="F73" s="4">
        <v>18.14</v>
      </c>
      <c r="G73" s="4">
        <v>27.28</v>
      </c>
      <c r="H73" s="4">
        <v>33.28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13.64</v>
      </c>
      <c r="F74" s="4">
        <v>18.14</v>
      </c>
      <c r="G74" s="4">
        <v>27.28</v>
      </c>
      <c r="H74" s="4">
        <v>33.28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13.64</v>
      </c>
      <c r="F75" s="4">
        <v>18.14</v>
      </c>
      <c r="G75" s="4">
        <v>27.28</v>
      </c>
      <c r="H75" s="4">
        <v>33.28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13.64</v>
      </c>
      <c r="F76" s="4">
        <v>18.14</v>
      </c>
      <c r="G76" s="4">
        <v>27.28</v>
      </c>
      <c r="H76" s="4">
        <v>33.28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13.64</v>
      </c>
      <c r="F77" s="4">
        <v>18.14</v>
      </c>
      <c r="G77" s="4">
        <v>27.28</v>
      </c>
      <c r="H77" s="4">
        <v>33.28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13.64</v>
      </c>
      <c r="F78" s="4">
        <v>18.14</v>
      </c>
      <c r="G78" s="4">
        <v>27.28</v>
      </c>
      <c r="H78" s="4">
        <v>33.28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13.64</v>
      </c>
      <c r="F79" s="4">
        <v>18.14</v>
      </c>
      <c r="G79" s="4">
        <v>27.28</v>
      </c>
      <c r="H79" s="4">
        <v>33.28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13.64</v>
      </c>
      <c r="F80" s="4">
        <v>18.14</v>
      </c>
      <c r="G80" s="4">
        <v>27.28</v>
      </c>
      <c r="H80" s="4">
        <v>33.28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13.64</v>
      </c>
      <c r="F81" s="4">
        <v>18.14</v>
      </c>
      <c r="G81" s="4">
        <v>27.28</v>
      </c>
      <c r="H81" s="4">
        <v>33.28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13.64</v>
      </c>
      <c r="F82" s="4">
        <v>18.14</v>
      </c>
      <c r="G82" s="4">
        <v>27.28</v>
      </c>
      <c r="H82" s="4">
        <v>33.28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13.64</v>
      </c>
      <c r="F83" s="4">
        <v>18.14</v>
      </c>
      <c r="G83" s="4">
        <v>27.28</v>
      </c>
      <c r="H83" s="4">
        <v>33.28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13.64</v>
      </c>
      <c r="F84" s="4">
        <v>18.14</v>
      </c>
      <c r="G84" s="4">
        <v>27.28</v>
      </c>
      <c r="H84" s="4">
        <v>33.28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13.64</v>
      </c>
      <c r="F85" s="4">
        <v>18.14</v>
      </c>
      <c r="G85" s="4">
        <v>27.28</v>
      </c>
      <c r="H85" s="4">
        <v>33.28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13.64</v>
      </c>
      <c r="F86" s="4">
        <v>18.14</v>
      </c>
      <c r="G86" s="4">
        <v>27.28</v>
      </c>
      <c r="H86" s="4">
        <v>33.28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13.64</v>
      </c>
      <c r="F87" s="4">
        <v>18.14</v>
      </c>
      <c r="G87" s="4">
        <v>27.28</v>
      </c>
      <c r="H87" s="4">
        <v>33.28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6F98-E4F7-4950-9514-F5F01CFCA5F9}">
  <sheetPr codeName="Sheet39">
    <tabColor theme="8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3.36</v>
      </c>
      <c r="F16" s="4">
        <v>5.82</v>
      </c>
      <c r="G16" s="4">
        <v>6.72</v>
      </c>
      <c r="H16" s="4">
        <v>10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3.36</v>
      </c>
      <c r="F17" s="4">
        <v>5.82</v>
      </c>
      <c r="G17" s="4">
        <v>6.72</v>
      </c>
      <c r="H17" s="4">
        <v>10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3.36</v>
      </c>
      <c r="F18" s="4">
        <v>5.82</v>
      </c>
      <c r="G18" s="4">
        <v>6.72</v>
      </c>
      <c r="H18" s="4">
        <v>10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3.36</v>
      </c>
      <c r="F19" s="4">
        <v>5.82</v>
      </c>
      <c r="G19" s="4">
        <v>6.72</v>
      </c>
      <c r="H19" s="4">
        <v>10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3.36</v>
      </c>
      <c r="F20" s="4">
        <v>5.82</v>
      </c>
      <c r="G20" s="4">
        <v>6.72</v>
      </c>
      <c r="H20" s="4">
        <v>10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3.36</v>
      </c>
      <c r="F21" s="4">
        <v>5.82</v>
      </c>
      <c r="G21" s="4">
        <v>6.72</v>
      </c>
      <c r="H21" s="4">
        <v>10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3.36</v>
      </c>
      <c r="F22" s="4">
        <v>5.82</v>
      </c>
      <c r="G22" s="4">
        <v>6.72</v>
      </c>
      <c r="H22" s="4">
        <v>10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3.36</v>
      </c>
      <c r="F23" s="4">
        <v>5.82</v>
      </c>
      <c r="G23" s="4">
        <v>6.72</v>
      </c>
      <c r="H23" s="4">
        <v>10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3.36</v>
      </c>
      <c r="F24" s="4">
        <v>5.82</v>
      </c>
      <c r="G24" s="4">
        <v>6.72</v>
      </c>
      <c r="H24" s="4">
        <v>10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3.36</v>
      </c>
      <c r="F25" s="4">
        <v>5.82</v>
      </c>
      <c r="G25" s="4">
        <v>6.72</v>
      </c>
      <c r="H25" s="4">
        <v>10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3.36</v>
      </c>
      <c r="F26" s="4">
        <v>5.82</v>
      </c>
      <c r="G26" s="4">
        <v>6.72</v>
      </c>
      <c r="H26" s="4">
        <v>10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3.36</v>
      </c>
      <c r="F27" s="4">
        <v>5.82</v>
      </c>
      <c r="G27" s="4">
        <v>6.72</v>
      </c>
      <c r="H27" s="4">
        <v>10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3.36</v>
      </c>
      <c r="F28" s="4">
        <v>5.82</v>
      </c>
      <c r="G28" s="4">
        <v>6.72</v>
      </c>
      <c r="H28" s="4">
        <v>10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3.36</v>
      </c>
      <c r="F29" s="4">
        <v>5.82</v>
      </c>
      <c r="G29" s="4">
        <v>6.72</v>
      </c>
      <c r="H29" s="4">
        <v>10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3.36</v>
      </c>
      <c r="F30" s="4">
        <v>5.82</v>
      </c>
      <c r="G30" s="4">
        <v>6.72</v>
      </c>
      <c r="H30" s="4">
        <v>10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3.36</v>
      </c>
      <c r="F31" s="4">
        <v>5.82</v>
      </c>
      <c r="G31" s="4">
        <v>6.72</v>
      </c>
      <c r="H31" s="4">
        <v>10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3.36</v>
      </c>
      <c r="F32" s="4">
        <v>5.82</v>
      </c>
      <c r="G32" s="4">
        <v>6.72</v>
      </c>
      <c r="H32" s="4">
        <v>10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3.36</v>
      </c>
      <c r="F33" s="4">
        <v>5.82</v>
      </c>
      <c r="G33" s="4">
        <v>6.72</v>
      </c>
      <c r="H33" s="4">
        <v>10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3.36</v>
      </c>
      <c r="F34" s="4">
        <v>5.82</v>
      </c>
      <c r="G34" s="4">
        <v>6.72</v>
      </c>
      <c r="H34" s="4">
        <v>10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3.36</v>
      </c>
      <c r="F35" s="4">
        <v>5.82</v>
      </c>
      <c r="G35" s="4">
        <v>6.72</v>
      </c>
      <c r="H35" s="4">
        <v>10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3.36</v>
      </c>
      <c r="F36" s="4">
        <v>5.82</v>
      </c>
      <c r="G36" s="4">
        <v>6.72</v>
      </c>
      <c r="H36" s="4">
        <v>10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3.36</v>
      </c>
      <c r="F37" s="4">
        <v>5.82</v>
      </c>
      <c r="G37" s="4">
        <v>6.72</v>
      </c>
      <c r="H37" s="4">
        <v>10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3.36</v>
      </c>
      <c r="F38" s="4">
        <v>5.82</v>
      </c>
      <c r="G38" s="4">
        <v>6.72</v>
      </c>
      <c r="H38" s="4">
        <v>10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3.45</v>
      </c>
      <c r="F39" s="4">
        <v>5.91</v>
      </c>
      <c r="G39" s="4">
        <v>6.9</v>
      </c>
      <c r="H39" s="4">
        <v>10.18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3.64</v>
      </c>
      <c r="F40" s="4">
        <v>6.1</v>
      </c>
      <c r="G40" s="4">
        <v>7.28</v>
      </c>
      <c r="H40" s="4">
        <v>10.56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3.82</v>
      </c>
      <c r="F41" s="4">
        <v>6.28</v>
      </c>
      <c r="G41" s="4">
        <v>7.64</v>
      </c>
      <c r="H41" s="4">
        <v>10.92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4</v>
      </c>
      <c r="F42" s="4">
        <v>6.46</v>
      </c>
      <c r="G42" s="4">
        <v>8</v>
      </c>
      <c r="H42" s="4">
        <v>11.28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4.18</v>
      </c>
      <c r="F43" s="4">
        <v>6.64</v>
      </c>
      <c r="G43" s="4">
        <v>8.36</v>
      </c>
      <c r="H43" s="4">
        <v>11.64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4.3600000000000003</v>
      </c>
      <c r="F44" s="4">
        <v>6.82</v>
      </c>
      <c r="G44" s="4">
        <v>8.7200000000000006</v>
      </c>
      <c r="H44" s="4">
        <v>12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4.6399999999999997</v>
      </c>
      <c r="F45" s="4">
        <v>7.1</v>
      </c>
      <c r="G45" s="4">
        <v>9.2799999999999994</v>
      </c>
      <c r="H45" s="4">
        <v>12.56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4.91</v>
      </c>
      <c r="F46" s="4">
        <v>7.37</v>
      </c>
      <c r="G46" s="4">
        <v>9.82</v>
      </c>
      <c r="H46" s="4">
        <v>13.1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5.09</v>
      </c>
      <c r="F47" s="4">
        <v>7.55</v>
      </c>
      <c r="G47" s="4">
        <v>10.18</v>
      </c>
      <c r="H47" s="4">
        <v>13.46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5.36</v>
      </c>
      <c r="F48" s="4">
        <v>7.82</v>
      </c>
      <c r="G48" s="4">
        <v>10.72</v>
      </c>
      <c r="H48" s="4">
        <v>14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5.73</v>
      </c>
      <c r="F49" s="4">
        <v>8.19</v>
      </c>
      <c r="G49" s="4">
        <v>11.46</v>
      </c>
      <c r="H49" s="4">
        <v>14.74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6</v>
      </c>
      <c r="F50" s="4">
        <v>8.4600000000000009</v>
      </c>
      <c r="G50" s="4">
        <v>12</v>
      </c>
      <c r="H50" s="4">
        <v>15.28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6.36</v>
      </c>
      <c r="F51" s="4">
        <v>8.82</v>
      </c>
      <c r="G51" s="4">
        <v>12.72</v>
      </c>
      <c r="H51" s="4">
        <v>16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6.73</v>
      </c>
      <c r="F52" s="4">
        <v>9.19</v>
      </c>
      <c r="G52" s="4">
        <v>13.46</v>
      </c>
      <c r="H52" s="4">
        <v>16.739999999999998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7.09</v>
      </c>
      <c r="F53" s="4">
        <v>9.5500000000000007</v>
      </c>
      <c r="G53" s="4">
        <v>14.18</v>
      </c>
      <c r="H53" s="4">
        <v>17.46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7.45</v>
      </c>
      <c r="F54" s="4">
        <v>9.91</v>
      </c>
      <c r="G54" s="4">
        <v>14.9</v>
      </c>
      <c r="H54" s="4">
        <v>18.18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7.91</v>
      </c>
      <c r="F55" s="4">
        <v>10.37</v>
      </c>
      <c r="G55" s="4">
        <v>15.82</v>
      </c>
      <c r="H55" s="4">
        <v>19.100000000000001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8.36</v>
      </c>
      <c r="F56" s="4">
        <v>10.82</v>
      </c>
      <c r="G56" s="4">
        <v>16.72</v>
      </c>
      <c r="H56" s="4">
        <v>20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8.82</v>
      </c>
      <c r="F57" s="4">
        <v>11.28</v>
      </c>
      <c r="G57" s="4">
        <v>17.64</v>
      </c>
      <c r="H57" s="4">
        <v>20.92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9.82</v>
      </c>
      <c r="F58" s="4">
        <v>12.28</v>
      </c>
      <c r="G58" s="4">
        <v>19.64</v>
      </c>
      <c r="H58" s="4">
        <v>22.92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10.45</v>
      </c>
      <c r="F59" s="4">
        <v>12.91</v>
      </c>
      <c r="G59" s="4">
        <v>20.9</v>
      </c>
      <c r="H59" s="4">
        <v>24.18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11</v>
      </c>
      <c r="F60" s="4">
        <v>13.46</v>
      </c>
      <c r="G60" s="4">
        <v>22</v>
      </c>
      <c r="H60" s="4">
        <v>25.28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11.73</v>
      </c>
      <c r="F61" s="4">
        <v>14.19</v>
      </c>
      <c r="G61" s="4">
        <v>23.46</v>
      </c>
      <c r="H61" s="4">
        <v>26.74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12.55</v>
      </c>
      <c r="F62" s="4">
        <v>15.01</v>
      </c>
      <c r="G62" s="4">
        <v>25.1</v>
      </c>
      <c r="H62" s="4">
        <v>28.38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13.18</v>
      </c>
      <c r="F63" s="4">
        <v>15.64</v>
      </c>
      <c r="G63" s="4">
        <v>26.36</v>
      </c>
      <c r="H63" s="4">
        <v>29.64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13.91</v>
      </c>
      <c r="F64" s="4">
        <v>16.37</v>
      </c>
      <c r="G64" s="4">
        <v>27.82</v>
      </c>
      <c r="H64" s="4">
        <v>31.1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14.64</v>
      </c>
      <c r="F65" s="4">
        <v>17.100000000000001</v>
      </c>
      <c r="G65" s="4">
        <v>29.28</v>
      </c>
      <c r="H65" s="4">
        <v>32.56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15.27</v>
      </c>
      <c r="F66" s="4">
        <v>17.73</v>
      </c>
      <c r="G66" s="4">
        <v>30.54</v>
      </c>
      <c r="H66" s="4">
        <v>33.82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16</v>
      </c>
      <c r="F67" s="4">
        <v>18.46</v>
      </c>
      <c r="G67" s="4">
        <v>32</v>
      </c>
      <c r="H67" s="4">
        <v>35.28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16.82</v>
      </c>
      <c r="F68" s="4">
        <v>19.28</v>
      </c>
      <c r="G68" s="4">
        <v>33.64</v>
      </c>
      <c r="H68" s="4">
        <v>36.92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17.64</v>
      </c>
      <c r="F69" s="4">
        <v>20.100000000000001</v>
      </c>
      <c r="G69" s="4">
        <v>35.28</v>
      </c>
      <c r="H69" s="4">
        <v>38.56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18.45</v>
      </c>
      <c r="F70" s="4">
        <v>20.91</v>
      </c>
      <c r="G70" s="4">
        <v>36.9</v>
      </c>
      <c r="H70" s="4">
        <v>40.18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19.36</v>
      </c>
      <c r="F71" s="4">
        <v>21.82</v>
      </c>
      <c r="G71" s="4">
        <v>38.72</v>
      </c>
      <c r="H71" s="4">
        <v>42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20.27</v>
      </c>
      <c r="F72" s="4">
        <v>22.73</v>
      </c>
      <c r="G72" s="4">
        <v>40.54</v>
      </c>
      <c r="H72" s="4">
        <v>43.82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20.27</v>
      </c>
      <c r="F73" s="4">
        <v>22.73</v>
      </c>
      <c r="G73" s="4">
        <v>40.54</v>
      </c>
      <c r="H73" s="4">
        <v>43.82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20.27</v>
      </c>
      <c r="F74" s="4">
        <v>22.73</v>
      </c>
      <c r="G74" s="4">
        <v>40.54</v>
      </c>
      <c r="H74" s="4">
        <v>43.82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20.55</v>
      </c>
      <c r="F75" s="4">
        <v>23.01</v>
      </c>
      <c r="G75" s="4">
        <v>41.1</v>
      </c>
      <c r="H75" s="4">
        <v>44.38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21.36</v>
      </c>
      <c r="F76" s="4">
        <v>23.82</v>
      </c>
      <c r="G76" s="4">
        <v>42.72</v>
      </c>
      <c r="H76" s="4">
        <v>46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22.18</v>
      </c>
      <c r="F77" s="4">
        <v>24.64</v>
      </c>
      <c r="G77" s="4">
        <v>44.36</v>
      </c>
      <c r="H77" s="4">
        <v>47.64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23.09</v>
      </c>
      <c r="F78" s="4">
        <v>25.55</v>
      </c>
      <c r="G78" s="4">
        <v>46.18</v>
      </c>
      <c r="H78" s="4">
        <v>49.46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23.91</v>
      </c>
      <c r="F79" s="4">
        <v>26.37</v>
      </c>
      <c r="G79" s="4">
        <v>47.82</v>
      </c>
      <c r="H79" s="4">
        <v>51.1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24.73</v>
      </c>
      <c r="F80" s="4">
        <v>27.19</v>
      </c>
      <c r="G80" s="4">
        <v>49.46</v>
      </c>
      <c r="H80" s="4">
        <v>52.74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25.64</v>
      </c>
      <c r="F81" s="4">
        <v>28.1</v>
      </c>
      <c r="G81" s="4">
        <v>51.28</v>
      </c>
      <c r="H81" s="4">
        <v>54.56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26.36</v>
      </c>
      <c r="F82" s="4">
        <v>28.82</v>
      </c>
      <c r="G82" s="4">
        <v>52.72</v>
      </c>
      <c r="H82" s="4">
        <v>56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27.09</v>
      </c>
      <c r="F83" s="4">
        <v>29.55</v>
      </c>
      <c r="G83" s="4">
        <v>54.18</v>
      </c>
      <c r="H83" s="4">
        <v>57.46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27.55</v>
      </c>
      <c r="F84" s="4">
        <v>30.01</v>
      </c>
      <c r="G84" s="4">
        <v>55.1</v>
      </c>
      <c r="H84" s="4">
        <v>58.38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27.82</v>
      </c>
      <c r="F85" s="4">
        <v>30.28</v>
      </c>
      <c r="G85" s="4">
        <v>55.64</v>
      </c>
      <c r="H85" s="4">
        <v>58.92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27.82</v>
      </c>
      <c r="F86" s="4">
        <v>30.28</v>
      </c>
      <c r="G86" s="4">
        <v>55.64</v>
      </c>
      <c r="H86" s="4">
        <v>58.92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27.82</v>
      </c>
      <c r="F87" s="4">
        <v>30.28</v>
      </c>
      <c r="G87" s="4">
        <v>55.64</v>
      </c>
      <c r="H87" s="4">
        <v>58.92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4B8B-D823-4585-8D6B-9EB633EA86E0}">
  <sheetPr codeName="Sheet40">
    <tabColor theme="8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29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2.2799999999999998</v>
      </c>
      <c r="F16" s="4">
        <v>5.01</v>
      </c>
      <c r="G16" s="4">
        <v>4.5599999999999996</v>
      </c>
      <c r="H16" s="4">
        <v>8.1999999999999993</v>
      </c>
      <c r="I16" s="4"/>
    </row>
    <row r="17" spans="3:9">
      <c r="C17" s="1">
        <v>19</v>
      </c>
      <c r="D17" s="1"/>
      <c r="E17" s="4">
        <v>2.2799999999999998</v>
      </c>
      <c r="F17" s="4">
        <v>5.01</v>
      </c>
      <c r="G17" s="4">
        <v>4.5599999999999996</v>
      </c>
      <c r="H17" s="4">
        <v>8.1999999999999993</v>
      </c>
      <c r="I17" s="4"/>
    </row>
    <row r="18" spans="3:9">
      <c r="C18" s="1">
        <v>20</v>
      </c>
      <c r="D18" s="1"/>
      <c r="E18" s="4">
        <v>2.2799999999999998</v>
      </c>
      <c r="F18" s="4">
        <v>5.01</v>
      </c>
      <c r="G18" s="4">
        <v>4.5599999999999996</v>
      </c>
      <c r="H18" s="4">
        <v>8.1999999999999993</v>
      </c>
      <c r="I18" s="4"/>
    </row>
    <row r="19" spans="3:9">
      <c r="C19" s="1">
        <v>21</v>
      </c>
      <c r="D19" s="1"/>
      <c r="E19" s="4">
        <v>2.2799999999999998</v>
      </c>
      <c r="F19" s="4">
        <v>5.01</v>
      </c>
      <c r="G19" s="4">
        <v>4.5599999999999996</v>
      </c>
      <c r="H19" s="4">
        <v>8.1999999999999993</v>
      </c>
      <c r="I19" s="4"/>
    </row>
    <row r="20" spans="3:9">
      <c r="C20" s="1">
        <v>22</v>
      </c>
      <c r="D20" s="1"/>
      <c r="E20" s="4">
        <v>2.2799999999999998</v>
      </c>
      <c r="F20" s="4">
        <v>5.01</v>
      </c>
      <c r="G20" s="4">
        <v>4.5599999999999996</v>
      </c>
      <c r="H20" s="4">
        <v>8.1999999999999993</v>
      </c>
      <c r="I20" s="4"/>
    </row>
    <row r="21" spans="3:9">
      <c r="C21" s="1">
        <v>23</v>
      </c>
      <c r="D21" s="1"/>
      <c r="E21" s="4">
        <v>2.2799999999999998</v>
      </c>
      <c r="F21" s="4">
        <v>5.01</v>
      </c>
      <c r="G21" s="4">
        <v>4.5599999999999996</v>
      </c>
      <c r="H21" s="4">
        <v>8.1999999999999993</v>
      </c>
      <c r="I21" s="4"/>
    </row>
    <row r="22" spans="3:9">
      <c r="C22" s="1">
        <v>24</v>
      </c>
      <c r="D22" s="1"/>
      <c r="E22" s="4">
        <v>2.2799999999999998</v>
      </c>
      <c r="F22" s="4">
        <v>5.01</v>
      </c>
      <c r="G22" s="4">
        <v>4.5599999999999996</v>
      </c>
      <c r="H22" s="4">
        <v>8.1999999999999993</v>
      </c>
      <c r="I22" s="4"/>
    </row>
    <row r="23" spans="3:9">
      <c r="C23" s="1">
        <v>25</v>
      </c>
      <c r="D23" s="1"/>
      <c r="E23" s="4">
        <v>2.2799999999999998</v>
      </c>
      <c r="F23" s="4">
        <v>5.01</v>
      </c>
      <c r="G23" s="4">
        <v>4.5599999999999996</v>
      </c>
      <c r="H23" s="4">
        <v>8.1999999999999993</v>
      </c>
      <c r="I23" s="4"/>
    </row>
    <row r="24" spans="3:9">
      <c r="C24" s="1">
        <v>26</v>
      </c>
      <c r="D24" s="1"/>
      <c r="E24" s="4">
        <v>2.2799999999999998</v>
      </c>
      <c r="F24" s="4">
        <v>5.01</v>
      </c>
      <c r="G24" s="4">
        <v>4.5599999999999996</v>
      </c>
      <c r="H24" s="4">
        <v>8.1999999999999993</v>
      </c>
      <c r="I24" s="4"/>
    </row>
    <row r="25" spans="3:9">
      <c r="C25" s="1">
        <v>27</v>
      </c>
      <c r="D25" s="1"/>
      <c r="E25" s="4">
        <v>2.2799999999999998</v>
      </c>
      <c r="F25" s="4">
        <v>5.01</v>
      </c>
      <c r="G25" s="4">
        <v>4.5599999999999996</v>
      </c>
      <c r="H25" s="4">
        <v>8.1999999999999993</v>
      </c>
      <c r="I25" s="4"/>
    </row>
    <row r="26" spans="3:9">
      <c r="C26" s="1">
        <v>28</v>
      </c>
      <c r="D26" s="1"/>
      <c r="E26" s="4">
        <v>2.2799999999999998</v>
      </c>
      <c r="F26" s="4">
        <v>5.01</v>
      </c>
      <c r="G26" s="4">
        <v>4.5599999999999996</v>
      </c>
      <c r="H26" s="4">
        <v>8.1999999999999993</v>
      </c>
      <c r="I26" s="4"/>
    </row>
    <row r="27" spans="3:9">
      <c r="C27" s="1">
        <v>29</v>
      </c>
      <c r="D27" s="1"/>
      <c r="E27" s="4">
        <v>2.2799999999999998</v>
      </c>
      <c r="F27" s="4">
        <v>5.01</v>
      </c>
      <c r="G27" s="4">
        <v>4.5599999999999996</v>
      </c>
      <c r="H27" s="4">
        <v>8.1999999999999993</v>
      </c>
      <c r="I27" s="4"/>
    </row>
    <row r="28" spans="3:9">
      <c r="C28" s="1">
        <v>30</v>
      </c>
      <c r="D28" s="1"/>
      <c r="E28" s="4">
        <v>2.2799999999999998</v>
      </c>
      <c r="F28" s="4">
        <v>5.01</v>
      </c>
      <c r="G28" s="4">
        <v>4.5599999999999996</v>
      </c>
      <c r="H28" s="4">
        <v>8.1999999999999993</v>
      </c>
      <c r="I28" s="4"/>
    </row>
    <row r="29" spans="3:9">
      <c r="C29" s="1">
        <v>31</v>
      </c>
      <c r="D29" s="1"/>
      <c r="E29" s="4">
        <v>2.2799999999999998</v>
      </c>
      <c r="F29" s="4">
        <v>5.01</v>
      </c>
      <c r="G29" s="4">
        <v>4.5599999999999996</v>
      </c>
      <c r="H29" s="4">
        <v>8.1999999999999993</v>
      </c>
      <c r="I29" s="4"/>
    </row>
    <row r="30" spans="3:9">
      <c r="C30" s="1">
        <v>32</v>
      </c>
      <c r="D30" s="1"/>
      <c r="E30" s="4">
        <v>2.2799999999999998</v>
      </c>
      <c r="F30" s="4">
        <v>5.01</v>
      </c>
      <c r="G30" s="4">
        <v>4.5599999999999996</v>
      </c>
      <c r="H30" s="4">
        <v>8.1999999999999993</v>
      </c>
      <c r="I30" s="4"/>
    </row>
    <row r="31" spans="3:9">
      <c r="C31" s="1">
        <v>33</v>
      </c>
      <c r="D31" s="1"/>
      <c r="E31" s="4">
        <v>2.2799999999999998</v>
      </c>
      <c r="F31" s="4">
        <v>5.01</v>
      </c>
      <c r="G31" s="4">
        <v>4.5599999999999996</v>
      </c>
      <c r="H31" s="4">
        <v>8.1999999999999993</v>
      </c>
      <c r="I31" s="4"/>
    </row>
    <row r="32" spans="3:9">
      <c r="C32" s="1">
        <v>34</v>
      </c>
      <c r="D32" s="1"/>
      <c r="E32" s="4">
        <v>2.2799999999999998</v>
      </c>
      <c r="F32" s="4">
        <v>5.01</v>
      </c>
      <c r="G32" s="4">
        <v>4.5599999999999996</v>
      </c>
      <c r="H32" s="4">
        <v>8.1999999999999993</v>
      </c>
      <c r="I32" s="4"/>
    </row>
    <row r="33" spans="3:9">
      <c r="C33" s="1">
        <v>35</v>
      </c>
      <c r="D33" s="1"/>
      <c r="E33" s="4">
        <v>2.2799999999999998</v>
      </c>
      <c r="F33" s="4">
        <v>5.01</v>
      </c>
      <c r="G33" s="4">
        <v>4.5599999999999996</v>
      </c>
      <c r="H33" s="4">
        <v>8.1999999999999993</v>
      </c>
      <c r="I33" s="4"/>
    </row>
    <row r="34" spans="3:9">
      <c r="C34" s="1">
        <v>36</v>
      </c>
      <c r="D34" s="1"/>
      <c r="E34" s="4">
        <v>2.2799999999999998</v>
      </c>
      <c r="F34" s="4">
        <v>5.01</v>
      </c>
      <c r="G34" s="4">
        <v>4.5599999999999996</v>
      </c>
      <c r="H34" s="4">
        <v>8.1999999999999993</v>
      </c>
      <c r="I34" s="4"/>
    </row>
    <row r="35" spans="3:9">
      <c r="C35" s="1">
        <v>37</v>
      </c>
      <c r="D35" s="1"/>
      <c r="E35" s="4">
        <v>2.2799999999999998</v>
      </c>
      <c r="F35" s="4">
        <v>5.01</v>
      </c>
      <c r="G35" s="4">
        <v>4.5599999999999996</v>
      </c>
      <c r="H35" s="4">
        <v>8.1999999999999993</v>
      </c>
      <c r="I35" s="4"/>
    </row>
    <row r="36" spans="3:9">
      <c r="C36" s="1">
        <v>38</v>
      </c>
      <c r="D36" s="1"/>
      <c r="E36" s="4">
        <v>2.2799999999999998</v>
      </c>
      <c r="F36" s="4">
        <v>5.01</v>
      </c>
      <c r="G36" s="4">
        <v>4.5599999999999996</v>
      </c>
      <c r="H36" s="4">
        <v>8.1999999999999993</v>
      </c>
      <c r="I36" s="4"/>
    </row>
    <row r="37" spans="3:9">
      <c r="C37" s="1">
        <v>39</v>
      </c>
      <c r="D37" s="1"/>
      <c r="E37" s="4">
        <v>2.2799999999999998</v>
      </c>
      <c r="F37" s="4">
        <v>5.01</v>
      </c>
      <c r="G37" s="4">
        <v>4.5599999999999996</v>
      </c>
      <c r="H37" s="4">
        <v>8.1999999999999993</v>
      </c>
      <c r="I37" s="4"/>
    </row>
    <row r="38" spans="3:9">
      <c r="C38" s="1">
        <v>40</v>
      </c>
      <c r="D38" s="1"/>
      <c r="E38" s="4">
        <v>2.2799999999999998</v>
      </c>
      <c r="F38" s="4">
        <v>5.01</v>
      </c>
      <c r="G38" s="4">
        <v>4.5599999999999996</v>
      </c>
      <c r="H38" s="4">
        <v>8.1999999999999993</v>
      </c>
      <c r="I38" s="4"/>
    </row>
    <row r="39" spans="3:9">
      <c r="C39" s="1">
        <v>41</v>
      </c>
      <c r="D39" s="1"/>
      <c r="E39" s="4">
        <v>2.2799999999999998</v>
      </c>
      <c r="F39" s="4">
        <v>5.01</v>
      </c>
      <c r="G39" s="4">
        <v>4.5599999999999996</v>
      </c>
      <c r="H39" s="4">
        <v>8.1999999999999993</v>
      </c>
      <c r="I39" s="4"/>
    </row>
    <row r="40" spans="3:9">
      <c r="C40" s="1">
        <v>42</v>
      </c>
      <c r="D40" s="1"/>
      <c r="E40" s="4">
        <v>2.72</v>
      </c>
      <c r="F40" s="4">
        <v>5.45</v>
      </c>
      <c r="G40" s="4">
        <v>5.44</v>
      </c>
      <c r="H40" s="4">
        <v>9.08</v>
      </c>
      <c r="I40" s="4"/>
    </row>
    <row r="41" spans="3:9">
      <c r="C41" s="1">
        <v>43</v>
      </c>
      <c r="D41" s="1"/>
      <c r="E41" s="4">
        <v>2.72</v>
      </c>
      <c r="F41" s="4">
        <v>5.45</v>
      </c>
      <c r="G41" s="4">
        <v>5.44</v>
      </c>
      <c r="H41" s="4">
        <v>9.08</v>
      </c>
      <c r="I41" s="4"/>
    </row>
    <row r="42" spans="3:9">
      <c r="C42" s="1">
        <v>44</v>
      </c>
      <c r="D42" s="1"/>
      <c r="E42" s="4">
        <v>2.72</v>
      </c>
      <c r="F42" s="4">
        <v>5.45</v>
      </c>
      <c r="G42" s="4">
        <v>5.44</v>
      </c>
      <c r="H42" s="4">
        <v>9.08</v>
      </c>
      <c r="I42" s="4"/>
    </row>
    <row r="43" spans="3:9">
      <c r="C43" s="1">
        <v>45</v>
      </c>
      <c r="D43" s="1"/>
      <c r="E43" s="4">
        <v>3.18</v>
      </c>
      <c r="F43" s="4">
        <v>5.91</v>
      </c>
      <c r="G43" s="4">
        <v>6.36</v>
      </c>
      <c r="H43" s="4">
        <v>10</v>
      </c>
      <c r="I43" s="4"/>
    </row>
    <row r="44" spans="3:9">
      <c r="C44" s="1">
        <v>46</v>
      </c>
      <c r="D44" s="1"/>
      <c r="E44" s="4">
        <v>3.18</v>
      </c>
      <c r="F44" s="4">
        <v>5.91</v>
      </c>
      <c r="G44" s="4">
        <v>6.36</v>
      </c>
      <c r="H44" s="4">
        <v>10</v>
      </c>
      <c r="I44" s="4"/>
    </row>
    <row r="45" spans="3:9">
      <c r="C45" s="1">
        <v>47</v>
      </c>
      <c r="D45" s="1"/>
      <c r="E45" s="4">
        <v>3.18</v>
      </c>
      <c r="F45" s="4">
        <v>5.91</v>
      </c>
      <c r="G45" s="4">
        <v>6.36</v>
      </c>
      <c r="H45" s="4">
        <v>10</v>
      </c>
      <c r="I45" s="4"/>
    </row>
    <row r="46" spans="3:9">
      <c r="C46" s="1">
        <v>48</v>
      </c>
      <c r="D46" s="1"/>
      <c r="E46" s="4">
        <v>3.64</v>
      </c>
      <c r="F46" s="4">
        <v>6.37</v>
      </c>
      <c r="G46" s="4">
        <v>7.28</v>
      </c>
      <c r="H46" s="4">
        <v>10.92</v>
      </c>
      <c r="I46" s="4"/>
    </row>
    <row r="47" spans="3:9">
      <c r="C47" s="1">
        <v>49</v>
      </c>
      <c r="D47" s="1"/>
      <c r="E47" s="4">
        <v>3.64</v>
      </c>
      <c r="F47" s="4">
        <v>6.37</v>
      </c>
      <c r="G47" s="4">
        <v>7.28</v>
      </c>
      <c r="H47" s="4">
        <v>10.92</v>
      </c>
      <c r="I47" s="4"/>
    </row>
    <row r="48" spans="3:9">
      <c r="C48" s="1">
        <v>50</v>
      </c>
      <c r="D48" s="1"/>
      <c r="E48" s="4">
        <v>4.0999999999999996</v>
      </c>
      <c r="F48" s="4">
        <v>6.83</v>
      </c>
      <c r="G48" s="4">
        <v>8.1999999999999993</v>
      </c>
      <c r="H48" s="4">
        <v>11.84</v>
      </c>
      <c r="I48" s="4"/>
    </row>
    <row r="49" spans="3:9">
      <c r="C49" s="1">
        <v>51</v>
      </c>
      <c r="D49" s="1"/>
      <c r="E49" s="4">
        <v>4.0999999999999996</v>
      </c>
      <c r="F49" s="4">
        <v>6.83</v>
      </c>
      <c r="G49" s="4">
        <v>8.1999999999999993</v>
      </c>
      <c r="H49" s="4">
        <v>11.84</v>
      </c>
      <c r="I49" s="4"/>
    </row>
    <row r="50" spans="3:9">
      <c r="C50" s="1">
        <v>52</v>
      </c>
      <c r="D50" s="1"/>
      <c r="E50" s="4">
        <v>4.54</v>
      </c>
      <c r="F50" s="4">
        <v>7.27</v>
      </c>
      <c r="G50" s="4">
        <v>9.08</v>
      </c>
      <c r="H50" s="4">
        <v>12.72</v>
      </c>
      <c r="I50" s="4"/>
    </row>
    <row r="51" spans="3:9">
      <c r="C51" s="1">
        <v>53</v>
      </c>
      <c r="D51" s="1"/>
      <c r="E51" s="4">
        <v>5</v>
      </c>
      <c r="F51" s="4">
        <v>7.73</v>
      </c>
      <c r="G51" s="4">
        <v>10</v>
      </c>
      <c r="H51" s="4">
        <v>13.64</v>
      </c>
      <c r="I51" s="4"/>
    </row>
    <row r="52" spans="3:9">
      <c r="C52" s="1">
        <v>54</v>
      </c>
      <c r="D52" s="1"/>
      <c r="E52" s="4">
        <v>5</v>
      </c>
      <c r="F52" s="4">
        <v>7.73</v>
      </c>
      <c r="G52" s="4">
        <v>10</v>
      </c>
      <c r="H52" s="4">
        <v>13.64</v>
      </c>
      <c r="I52" s="4"/>
    </row>
    <row r="53" spans="3:9">
      <c r="C53" s="1">
        <v>55</v>
      </c>
      <c r="D53" s="1"/>
      <c r="E53" s="4">
        <v>5.46</v>
      </c>
      <c r="F53" s="4">
        <v>8.19</v>
      </c>
      <c r="G53" s="4">
        <v>10.92</v>
      </c>
      <c r="H53" s="4">
        <v>14.56</v>
      </c>
      <c r="I53" s="4"/>
    </row>
    <row r="54" spans="3:9">
      <c r="C54" s="1">
        <v>56</v>
      </c>
      <c r="D54" s="1"/>
      <c r="E54" s="4">
        <v>5.46</v>
      </c>
      <c r="F54" s="4">
        <v>8.19</v>
      </c>
      <c r="G54" s="4">
        <v>10.92</v>
      </c>
      <c r="H54" s="4">
        <v>14.56</v>
      </c>
      <c r="I54" s="4"/>
    </row>
    <row r="55" spans="3:9">
      <c r="C55" s="1">
        <v>57</v>
      </c>
      <c r="D55" s="1"/>
      <c r="E55" s="4">
        <v>5.9</v>
      </c>
      <c r="F55" s="4">
        <v>8.6300000000000008</v>
      </c>
      <c r="G55" s="4">
        <v>11.8</v>
      </c>
      <c r="H55" s="4">
        <v>15.44</v>
      </c>
      <c r="I55" s="4"/>
    </row>
    <row r="56" spans="3:9">
      <c r="C56" s="1">
        <v>58</v>
      </c>
      <c r="D56" s="1"/>
      <c r="E56" s="4">
        <v>6.36</v>
      </c>
      <c r="F56" s="4">
        <v>9.09</v>
      </c>
      <c r="G56" s="4">
        <v>12.72</v>
      </c>
      <c r="H56" s="4">
        <v>16.36</v>
      </c>
      <c r="I56" s="4"/>
    </row>
    <row r="57" spans="3:9">
      <c r="C57" s="1">
        <v>59</v>
      </c>
      <c r="D57" s="1"/>
      <c r="E57" s="4">
        <v>6.82</v>
      </c>
      <c r="F57" s="4">
        <v>9.5500000000000007</v>
      </c>
      <c r="G57" s="4">
        <v>13.64</v>
      </c>
      <c r="H57" s="4">
        <v>17.28</v>
      </c>
      <c r="I57" s="4"/>
    </row>
    <row r="58" spans="3:9">
      <c r="C58" s="1">
        <v>60</v>
      </c>
      <c r="D58" s="1"/>
      <c r="E58" s="4">
        <v>7.72</v>
      </c>
      <c r="F58" s="4">
        <v>10.45</v>
      </c>
      <c r="G58" s="4">
        <v>15.44</v>
      </c>
      <c r="H58" s="4">
        <v>19.079999999999998</v>
      </c>
      <c r="I58" s="4"/>
    </row>
    <row r="59" spans="3:9">
      <c r="C59" s="1">
        <v>61</v>
      </c>
      <c r="D59" s="1"/>
      <c r="E59" s="4">
        <v>8.18</v>
      </c>
      <c r="F59" s="4">
        <v>10.91</v>
      </c>
      <c r="G59" s="4">
        <v>16.36</v>
      </c>
      <c r="H59" s="4">
        <v>20</v>
      </c>
      <c r="I59" s="4"/>
    </row>
    <row r="60" spans="3:9">
      <c r="C60" s="1">
        <v>62</v>
      </c>
      <c r="D60" s="1"/>
      <c r="E60" s="4">
        <v>8.18</v>
      </c>
      <c r="F60" s="4">
        <v>10.91</v>
      </c>
      <c r="G60" s="4">
        <v>16.36</v>
      </c>
      <c r="H60" s="4">
        <v>20</v>
      </c>
      <c r="I60" s="4"/>
    </row>
    <row r="61" spans="3:9">
      <c r="C61" s="1">
        <v>63</v>
      </c>
      <c r="D61" s="1"/>
      <c r="E61" s="4">
        <v>9.1</v>
      </c>
      <c r="F61" s="4">
        <v>11.83</v>
      </c>
      <c r="G61" s="4">
        <v>18.2</v>
      </c>
      <c r="H61" s="4">
        <v>21.84</v>
      </c>
      <c r="I61" s="4"/>
    </row>
    <row r="62" spans="3:9">
      <c r="C62" s="1">
        <v>64</v>
      </c>
      <c r="D62" s="1"/>
      <c r="E62" s="4">
        <v>9.5399999999999991</v>
      </c>
      <c r="F62" s="4">
        <v>12.27</v>
      </c>
      <c r="G62" s="4">
        <v>19.079999999999998</v>
      </c>
      <c r="H62" s="4">
        <v>22.72</v>
      </c>
      <c r="I62" s="4"/>
    </row>
    <row r="63" spans="3:9">
      <c r="C63" s="1">
        <v>65</v>
      </c>
      <c r="D63" s="1"/>
      <c r="E63" s="4">
        <v>10</v>
      </c>
      <c r="F63" s="4">
        <v>12.73</v>
      </c>
      <c r="G63" s="4">
        <v>20</v>
      </c>
      <c r="H63" s="4">
        <v>23.64</v>
      </c>
      <c r="I63" s="4"/>
    </row>
    <row r="64" spans="3:9">
      <c r="C64" s="1">
        <v>66</v>
      </c>
      <c r="D64" s="1"/>
      <c r="E64" s="4">
        <v>10.46</v>
      </c>
      <c r="F64" s="4">
        <v>13.19</v>
      </c>
      <c r="G64" s="4">
        <v>20.92</v>
      </c>
      <c r="H64" s="4">
        <v>24.56</v>
      </c>
      <c r="I64" s="4"/>
    </row>
    <row r="65" spans="3:9">
      <c r="C65" s="1">
        <v>67</v>
      </c>
      <c r="D65" s="1"/>
      <c r="E65" s="4">
        <v>10.9</v>
      </c>
      <c r="F65" s="4">
        <v>13.63</v>
      </c>
      <c r="G65" s="4">
        <v>21.8</v>
      </c>
      <c r="H65" s="4">
        <v>25.44</v>
      </c>
      <c r="I65" s="4"/>
    </row>
    <row r="66" spans="3:9">
      <c r="C66" s="1">
        <v>68</v>
      </c>
      <c r="D66" s="1"/>
      <c r="E66" s="4">
        <v>11.36</v>
      </c>
      <c r="F66" s="4">
        <v>14.09</v>
      </c>
      <c r="G66" s="4">
        <v>22.72</v>
      </c>
      <c r="H66" s="4">
        <v>26.36</v>
      </c>
      <c r="I66" s="4"/>
    </row>
    <row r="67" spans="3:9">
      <c r="C67" s="1">
        <v>69</v>
      </c>
      <c r="D67" s="1"/>
      <c r="E67" s="4">
        <v>11.82</v>
      </c>
      <c r="F67" s="4">
        <v>14.55</v>
      </c>
      <c r="G67" s="4">
        <v>23.64</v>
      </c>
      <c r="H67" s="4">
        <v>27.28</v>
      </c>
      <c r="I67" s="4"/>
    </row>
    <row r="68" spans="3:9">
      <c r="C68" s="1">
        <v>70</v>
      </c>
      <c r="D68" s="1"/>
      <c r="E68" s="4">
        <v>12.28</v>
      </c>
      <c r="F68" s="4">
        <v>15.01</v>
      </c>
      <c r="G68" s="4">
        <v>24.56</v>
      </c>
      <c r="H68" s="4">
        <v>28.2</v>
      </c>
      <c r="I68" s="4"/>
    </row>
    <row r="69" spans="3:9">
      <c r="C69" s="1">
        <v>71</v>
      </c>
      <c r="D69" s="1"/>
      <c r="E69" s="4">
        <v>12.72</v>
      </c>
      <c r="F69" s="4">
        <v>15.45</v>
      </c>
      <c r="G69" s="4">
        <v>25.44</v>
      </c>
      <c r="H69" s="4">
        <v>29.08</v>
      </c>
      <c r="I69" s="4"/>
    </row>
    <row r="70" spans="3:9">
      <c r="C70" s="1">
        <v>72</v>
      </c>
      <c r="D70" s="1"/>
      <c r="E70" s="4">
        <v>13.18</v>
      </c>
      <c r="F70" s="4">
        <v>15.91</v>
      </c>
      <c r="G70" s="4">
        <v>26.36</v>
      </c>
      <c r="H70" s="4">
        <v>30</v>
      </c>
      <c r="I70" s="4"/>
    </row>
    <row r="71" spans="3:9">
      <c r="C71" s="1">
        <v>73</v>
      </c>
      <c r="D71" s="1"/>
      <c r="E71" s="4">
        <v>14.1</v>
      </c>
      <c r="F71" s="4">
        <v>16.829999999999998</v>
      </c>
      <c r="G71" s="4">
        <v>28.2</v>
      </c>
      <c r="H71" s="4">
        <v>31.84</v>
      </c>
      <c r="I71" s="4"/>
    </row>
    <row r="72" spans="3:9">
      <c r="C72" s="1">
        <v>74</v>
      </c>
      <c r="D72" s="1"/>
      <c r="E72" s="4">
        <v>15</v>
      </c>
      <c r="F72" s="4">
        <v>17.73</v>
      </c>
      <c r="G72" s="4">
        <v>30</v>
      </c>
      <c r="H72" s="4">
        <v>33.64</v>
      </c>
      <c r="I72" s="4"/>
    </row>
    <row r="73" spans="3:9">
      <c r="C73" s="1">
        <v>75</v>
      </c>
      <c r="D73" s="1"/>
      <c r="E73" s="4">
        <v>15</v>
      </c>
      <c r="F73" s="4">
        <v>17.73</v>
      </c>
      <c r="G73" s="4">
        <v>30</v>
      </c>
      <c r="H73" s="4">
        <v>33.64</v>
      </c>
      <c r="I73" s="4"/>
    </row>
    <row r="74" spans="3:9">
      <c r="C74" s="1">
        <v>76</v>
      </c>
      <c r="D74" s="1"/>
      <c r="E74" s="4">
        <v>15</v>
      </c>
      <c r="F74" s="4">
        <v>17.73</v>
      </c>
      <c r="G74" s="4">
        <v>30</v>
      </c>
      <c r="H74" s="4">
        <v>33.64</v>
      </c>
      <c r="I74" s="4"/>
    </row>
    <row r="75" spans="3:9">
      <c r="C75" s="1">
        <v>77</v>
      </c>
      <c r="D75" s="1"/>
      <c r="E75" s="4">
        <v>15</v>
      </c>
      <c r="F75" s="4">
        <v>17.73</v>
      </c>
      <c r="G75" s="4">
        <v>30</v>
      </c>
      <c r="H75" s="4">
        <v>33.64</v>
      </c>
      <c r="I75" s="4"/>
    </row>
    <row r="76" spans="3:9">
      <c r="C76" s="1">
        <v>78</v>
      </c>
      <c r="D76" s="1"/>
      <c r="E76" s="4">
        <v>15.9</v>
      </c>
      <c r="F76" s="4">
        <v>18.63</v>
      </c>
      <c r="G76" s="4">
        <v>31.8</v>
      </c>
      <c r="H76" s="4">
        <v>35.44</v>
      </c>
      <c r="I76" s="4"/>
    </row>
    <row r="77" spans="3:9">
      <c r="C77" s="1">
        <v>79</v>
      </c>
      <c r="D77" s="1"/>
      <c r="E77" s="4">
        <v>16.36</v>
      </c>
      <c r="F77" s="4">
        <v>19.09</v>
      </c>
      <c r="G77" s="4">
        <v>32.72</v>
      </c>
      <c r="H77" s="4">
        <v>36.36</v>
      </c>
      <c r="I77" s="4"/>
    </row>
    <row r="78" spans="3:9">
      <c r="C78" s="1">
        <v>80</v>
      </c>
      <c r="D78" s="1"/>
      <c r="E78" s="4">
        <v>16.82</v>
      </c>
      <c r="F78" s="4">
        <v>19.55</v>
      </c>
      <c r="G78" s="4">
        <v>33.64</v>
      </c>
      <c r="H78" s="4">
        <v>37.28</v>
      </c>
      <c r="I78" s="4"/>
    </row>
    <row r="79" spans="3:9">
      <c r="C79" s="1">
        <v>81</v>
      </c>
      <c r="D79" s="1"/>
      <c r="E79" s="4">
        <v>17.72</v>
      </c>
      <c r="F79" s="4">
        <v>20.45</v>
      </c>
      <c r="G79" s="4">
        <v>35.44</v>
      </c>
      <c r="H79" s="4">
        <v>39.08</v>
      </c>
      <c r="I79" s="4"/>
    </row>
    <row r="80" spans="3:9">
      <c r="C80" s="1">
        <v>82</v>
      </c>
      <c r="D80" s="1"/>
      <c r="E80" s="4">
        <v>18.18</v>
      </c>
      <c r="F80" s="4">
        <v>20.91</v>
      </c>
      <c r="G80" s="4">
        <v>36.36</v>
      </c>
      <c r="H80" s="4">
        <v>40</v>
      </c>
      <c r="I80" s="4"/>
    </row>
    <row r="81" spans="3:9">
      <c r="C81" s="1">
        <v>83</v>
      </c>
      <c r="D81" s="1"/>
      <c r="E81" s="4">
        <v>18.64</v>
      </c>
      <c r="F81" s="4">
        <v>21.37</v>
      </c>
      <c r="G81" s="4">
        <v>37.28</v>
      </c>
      <c r="H81" s="4">
        <v>40.92</v>
      </c>
      <c r="I81" s="4"/>
    </row>
    <row r="82" spans="3:9">
      <c r="C82" s="1">
        <v>84</v>
      </c>
      <c r="D82" s="1"/>
      <c r="E82" s="4">
        <v>19.100000000000001</v>
      </c>
      <c r="F82" s="4">
        <v>21.83</v>
      </c>
      <c r="G82" s="4">
        <v>38.200000000000003</v>
      </c>
      <c r="H82" s="4">
        <v>41.84</v>
      </c>
      <c r="I82" s="4"/>
    </row>
    <row r="83" spans="3:9">
      <c r="C83" s="1">
        <v>85</v>
      </c>
      <c r="D83" s="1"/>
      <c r="E83" s="4">
        <v>19.54</v>
      </c>
      <c r="F83" s="4">
        <v>22.27</v>
      </c>
      <c r="G83" s="4">
        <v>39.08</v>
      </c>
      <c r="H83" s="4">
        <v>42.72</v>
      </c>
      <c r="I83" s="4"/>
    </row>
    <row r="84" spans="3:9">
      <c r="C84" s="1">
        <v>86</v>
      </c>
      <c r="D84" s="1"/>
      <c r="E84" s="4">
        <v>20</v>
      </c>
      <c r="F84" s="4">
        <v>22.73</v>
      </c>
      <c r="G84" s="4">
        <v>40</v>
      </c>
      <c r="H84" s="4">
        <v>43.64</v>
      </c>
      <c r="I84" s="4"/>
    </row>
    <row r="85" spans="3:9">
      <c r="C85" s="1">
        <v>87</v>
      </c>
      <c r="D85" s="1"/>
      <c r="E85" s="4">
        <v>20.46</v>
      </c>
      <c r="F85" s="4">
        <v>23.19</v>
      </c>
      <c r="G85" s="4">
        <v>40.92</v>
      </c>
      <c r="H85" s="4">
        <v>44.56</v>
      </c>
      <c r="I85" s="4"/>
    </row>
    <row r="86" spans="3:9">
      <c r="C86" s="1">
        <v>88</v>
      </c>
      <c r="D86" s="1"/>
      <c r="E86" s="4">
        <v>20.46</v>
      </c>
      <c r="F86" s="4">
        <v>23.19</v>
      </c>
      <c r="G86" s="4">
        <v>40.92</v>
      </c>
      <c r="H86" s="4">
        <v>44.56</v>
      </c>
      <c r="I86" s="4"/>
    </row>
    <row r="87" spans="3:9">
      <c r="C87" s="1">
        <v>89</v>
      </c>
      <c r="D87" s="1"/>
      <c r="E87" s="4">
        <v>20.46</v>
      </c>
      <c r="F87" s="4">
        <v>23.19</v>
      </c>
      <c r="G87" s="4">
        <v>40.92</v>
      </c>
      <c r="H87" s="4">
        <v>44.56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0C8A-B109-4E0E-8F99-F8C0D0AD9289}">
  <sheetPr codeName="Sheet41">
    <tabColor theme="8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12.73</v>
      </c>
      <c r="F16" s="4">
        <v>20.91</v>
      </c>
      <c r="G16" s="4">
        <v>25.46</v>
      </c>
      <c r="H16" s="4">
        <v>36.36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12.73</v>
      </c>
      <c r="F17" s="4">
        <v>20.91</v>
      </c>
      <c r="G17" s="4">
        <v>25.46</v>
      </c>
      <c r="H17" s="4">
        <v>36.36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12.73</v>
      </c>
      <c r="F18" s="4">
        <v>20.91</v>
      </c>
      <c r="G18" s="4">
        <v>25.46</v>
      </c>
      <c r="H18" s="4">
        <v>36.36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12.73</v>
      </c>
      <c r="F19" s="4">
        <v>20.91</v>
      </c>
      <c r="G19" s="4">
        <v>25.46</v>
      </c>
      <c r="H19" s="4">
        <v>36.36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12.73</v>
      </c>
      <c r="F20" s="4">
        <v>20.91</v>
      </c>
      <c r="G20" s="4">
        <v>25.46</v>
      </c>
      <c r="H20" s="4">
        <v>36.36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12.73</v>
      </c>
      <c r="F21" s="4">
        <v>20.91</v>
      </c>
      <c r="G21" s="4">
        <v>25.46</v>
      </c>
      <c r="H21" s="4">
        <v>36.36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12.73</v>
      </c>
      <c r="F22" s="4">
        <v>20.91</v>
      </c>
      <c r="G22" s="4">
        <v>25.46</v>
      </c>
      <c r="H22" s="4">
        <v>36.36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12.73</v>
      </c>
      <c r="F23" s="4">
        <v>20.91</v>
      </c>
      <c r="G23" s="4">
        <v>25.46</v>
      </c>
      <c r="H23" s="4">
        <v>36.36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12.73</v>
      </c>
      <c r="F24" s="4">
        <v>20.91</v>
      </c>
      <c r="G24" s="4">
        <v>25.46</v>
      </c>
      <c r="H24" s="4">
        <v>36.36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12.73</v>
      </c>
      <c r="F25" s="4">
        <v>20.91</v>
      </c>
      <c r="G25" s="4">
        <v>25.46</v>
      </c>
      <c r="H25" s="4">
        <v>36.36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12.73</v>
      </c>
      <c r="F26" s="4">
        <v>20.91</v>
      </c>
      <c r="G26" s="4">
        <v>25.46</v>
      </c>
      <c r="H26" s="4">
        <v>36.36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12.73</v>
      </c>
      <c r="F27" s="4">
        <v>20.91</v>
      </c>
      <c r="G27" s="4">
        <v>25.46</v>
      </c>
      <c r="H27" s="4">
        <v>36.36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12.73</v>
      </c>
      <c r="F28" s="4">
        <v>20.91</v>
      </c>
      <c r="G28" s="4">
        <v>25.46</v>
      </c>
      <c r="H28" s="4">
        <v>36.36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12.73</v>
      </c>
      <c r="F29" s="4">
        <v>20.91</v>
      </c>
      <c r="G29" s="4">
        <v>25.46</v>
      </c>
      <c r="H29" s="4">
        <v>36.36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12.73</v>
      </c>
      <c r="F30" s="4">
        <v>20.91</v>
      </c>
      <c r="G30" s="4">
        <v>25.46</v>
      </c>
      <c r="H30" s="4">
        <v>36.36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12.73</v>
      </c>
      <c r="F31" s="4">
        <v>20.91</v>
      </c>
      <c r="G31" s="4">
        <v>25.46</v>
      </c>
      <c r="H31" s="4">
        <v>36.36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12.73</v>
      </c>
      <c r="F32" s="4">
        <v>20.91</v>
      </c>
      <c r="G32" s="4">
        <v>25.46</v>
      </c>
      <c r="H32" s="4">
        <v>36.36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12.73</v>
      </c>
      <c r="F33" s="4">
        <v>20.91</v>
      </c>
      <c r="G33" s="4">
        <v>25.46</v>
      </c>
      <c r="H33" s="4">
        <v>36.36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12.73</v>
      </c>
      <c r="F34" s="4">
        <v>20.91</v>
      </c>
      <c r="G34" s="4">
        <v>25.46</v>
      </c>
      <c r="H34" s="4">
        <v>36.36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12.73</v>
      </c>
      <c r="F35" s="4">
        <v>20.91</v>
      </c>
      <c r="G35" s="4">
        <v>25.46</v>
      </c>
      <c r="H35" s="4">
        <v>36.36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12.73</v>
      </c>
      <c r="F36" s="4">
        <v>20.91</v>
      </c>
      <c r="G36" s="4">
        <v>25.46</v>
      </c>
      <c r="H36" s="4">
        <v>36.36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12.73</v>
      </c>
      <c r="F37" s="4">
        <v>20.91</v>
      </c>
      <c r="G37" s="4">
        <v>25.46</v>
      </c>
      <c r="H37" s="4">
        <v>36.36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12.73</v>
      </c>
      <c r="F38" s="4">
        <v>20.91</v>
      </c>
      <c r="G38" s="4">
        <v>25.46</v>
      </c>
      <c r="H38" s="4">
        <v>36.36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13.64</v>
      </c>
      <c r="F39" s="4">
        <v>21.82</v>
      </c>
      <c r="G39" s="4">
        <v>27.28</v>
      </c>
      <c r="H39" s="4">
        <v>38.18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14.55</v>
      </c>
      <c r="F40" s="4">
        <v>22.73</v>
      </c>
      <c r="G40" s="4">
        <v>29.1</v>
      </c>
      <c r="H40" s="4">
        <v>40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15.45</v>
      </c>
      <c r="F41" s="4">
        <v>23.63</v>
      </c>
      <c r="G41" s="4">
        <v>30.9</v>
      </c>
      <c r="H41" s="4">
        <v>41.8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15.45</v>
      </c>
      <c r="F42" s="4">
        <v>23.63</v>
      </c>
      <c r="G42" s="4">
        <v>30.9</v>
      </c>
      <c r="H42" s="4">
        <v>41.8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16.36</v>
      </c>
      <c r="F43" s="4">
        <v>24.54</v>
      </c>
      <c r="G43" s="4">
        <v>32.72</v>
      </c>
      <c r="H43" s="4">
        <v>43.62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17.27</v>
      </c>
      <c r="F44" s="4">
        <v>25.45</v>
      </c>
      <c r="G44" s="4">
        <v>34.54</v>
      </c>
      <c r="H44" s="4">
        <v>45.44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18.18</v>
      </c>
      <c r="F45" s="4">
        <v>26.36</v>
      </c>
      <c r="G45" s="4">
        <v>36.36</v>
      </c>
      <c r="H45" s="4">
        <v>47.26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19.09</v>
      </c>
      <c r="F46" s="4">
        <v>27.27</v>
      </c>
      <c r="G46" s="4">
        <v>38.18</v>
      </c>
      <c r="H46" s="4">
        <v>49.08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20.91</v>
      </c>
      <c r="F47" s="4">
        <v>29.09</v>
      </c>
      <c r="G47" s="4">
        <v>41.82</v>
      </c>
      <c r="H47" s="4">
        <v>52.72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21.82</v>
      </c>
      <c r="F48" s="4">
        <v>30</v>
      </c>
      <c r="G48" s="4">
        <v>43.64</v>
      </c>
      <c r="H48" s="4">
        <v>54.54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22.73</v>
      </c>
      <c r="F49" s="4">
        <v>30.91</v>
      </c>
      <c r="G49" s="4">
        <v>45.46</v>
      </c>
      <c r="H49" s="4">
        <v>56.36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23.64</v>
      </c>
      <c r="F50" s="4">
        <v>31.82</v>
      </c>
      <c r="G50" s="4">
        <v>47.28</v>
      </c>
      <c r="H50" s="4">
        <v>58.18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25.45</v>
      </c>
      <c r="F51" s="4">
        <v>33.630000000000003</v>
      </c>
      <c r="G51" s="4">
        <v>50.9</v>
      </c>
      <c r="H51" s="4">
        <v>61.8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26.36</v>
      </c>
      <c r="F52" s="4">
        <v>34.54</v>
      </c>
      <c r="G52" s="4">
        <v>52.72</v>
      </c>
      <c r="H52" s="4">
        <v>63.62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28.18</v>
      </c>
      <c r="F53" s="4">
        <v>36.36</v>
      </c>
      <c r="G53" s="4">
        <v>56.36</v>
      </c>
      <c r="H53" s="4">
        <v>67.260000000000005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30</v>
      </c>
      <c r="F54" s="4">
        <v>38.18</v>
      </c>
      <c r="G54" s="4">
        <v>60</v>
      </c>
      <c r="H54" s="4">
        <v>70.900000000000006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30.91</v>
      </c>
      <c r="F55" s="4">
        <v>39.090000000000003</v>
      </c>
      <c r="G55" s="4">
        <v>61.82</v>
      </c>
      <c r="H55" s="4">
        <v>72.72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32.729999999999997</v>
      </c>
      <c r="F56" s="4">
        <v>40.909999999999997</v>
      </c>
      <c r="G56" s="4">
        <v>65.459999999999994</v>
      </c>
      <c r="H56" s="4">
        <v>76.36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34.549999999999997</v>
      </c>
      <c r="F57" s="4">
        <v>42.73</v>
      </c>
      <c r="G57" s="4">
        <v>69.099999999999994</v>
      </c>
      <c r="H57" s="4">
        <v>80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39.090000000000003</v>
      </c>
      <c r="F58" s="4">
        <v>47.27</v>
      </c>
      <c r="G58" s="4">
        <v>78.180000000000007</v>
      </c>
      <c r="H58" s="4">
        <v>89.08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40.909999999999997</v>
      </c>
      <c r="F59" s="4">
        <v>49.09</v>
      </c>
      <c r="G59" s="4">
        <v>81.819999999999993</v>
      </c>
      <c r="H59" s="4">
        <v>92.72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43.64</v>
      </c>
      <c r="F60" s="4">
        <v>51.82</v>
      </c>
      <c r="G60" s="4">
        <v>87.28</v>
      </c>
      <c r="H60" s="4">
        <v>98.18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46.36</v>
      </c>
      <c r="F61" s="4">
        <v>54.54</v>
      </c>
      <c r="G61" s="4">
        <v>92.72</v>
      </c>
      <c r="H61" s="4">
        <v>103.62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50</v>
      </c>
      <c r="F62" s="4">
        <v>58.18</v>
      </c>
      <c r="G62" s="4">
        <v>100</v>
      </c>
      <c r="H62" s="4">
        <v>110.9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52.73</v>
      </c>
      <c r="F63" s="4">
        <v>60.91</v>
      </c>
      <c r="G63" s="4">
        <v>105.46</v>
      </c>
      <c r="H63" s="4">
        <v>116.36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55.45</v>
      </c>
      <c r="F64" s="4">
        <v>63.63</v>
      </c>
      <c r="G64" s="4">
        <v>110.9</v>
      </c>
      <c r="H64" s="4">
        <v>121.8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58.18</v>
      </c>
      <c r="F65" s="4">
        <v>66.36</v>
      </c>
      <c r="G65" s="4">
        <v>116.36</v>
      </c>
      <c r="H65" s="4">
        <v>127.26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60.91</v>
      </c>
      <c r="F66" s="4">
        <v>69.09</v>
      </c>
      <c r="G66" s="4">
        <v>121.82</v>
      </c>
      <c r="H66" s="4">
        <v>132.72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63.64</v>
      </c>
      <c r="F67" s="4">
        <v>71.819999999999993</v>
      </c>
      <c r="G67" s="4">
        <v>127.28</v>
      </c>
      <c r="H67" s="4">
        <v>138.18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66.36</v>
      </c>
      <c r="F68" s="4">
        <v>74.540000000000006</v>
      </c>
      <c r="G68" s="4">
        <v>132.72</v>
      </c>
      <c r="H68" s="4">
        <v>143.62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69.09</v>
      </c>
      <c r="F69" s="4">
        <v>77.27</v>
      </c>
      <c r="G69" s="4">
        <v>138.18</v>
      </c>
      <c r="H69" s="4">
        <v>149.08000000000001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72.73</v>
      </c>
      <c r="F70" s="4">
        <v>80.91</v>
      </c>
      <c r="G70" s="4">
        <v>145.46</v>
      </c>
      <c r="H70" s="4">
        <v>156.36000000000001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75.45</v>
      </c>
      <c r="F71" s="4">
        <v>83.63</v>
      </c>
      <c r="G71" s="4">
        <v>150.9</v>
      </c>
      <c r="H71" s="4">
        <v>161.80000000000001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79.09</v>
      </c>
      <c r="F72" s="4">
        <v>87.27</v>
      </c>
      <c r="G72" s="4">
        <v>158.18</v>
      </c>
      <c r="H72" s="4">
        <v>169.08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79.09</v>
      </c>
      <c r="F73" s="4">
        <v>87.27</v>
      </c>
      <c r="G73" s="4">
        <v>158.18</v>
      </c>
      <c r="H73" s="4">
        <v>169.08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79.09</v>
      </c>
      <c r="F74" s="4">
        <v>87.27</v>
      </c>
      <c r="G74" s="4">
        <v>158.18</v>
      </c>
      <c r="H74" s="4">
        <v>169.08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79.09</v>
      </c>
      <c r="F75" s="4">
        <v>87.27</v>
      </c>
      <c r="G75" s="4">
        <v>158.18</v>
      </c>
      <c r="H75" s="4">
        <v>169.08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81.819999999999993</v>
      </c>
      <c r="F76" s="4">
        <v>90</v>
      </c>
      <c r="G76" s="4">
        <v>163.63999999999999</v>
      </c>
      <c r="H76" s="4">
        <v>174.54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84.55</v>
      </c>
      <c r="F77" s="4">
        <v>92.73</v>
      </c>
      <c r="G77" s="4">
        <v>169.1</v>
      </c>
      <c r="H77" s="4">
        <v>180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87.27</v>
      </c>
      <c r="F78" s="4">
        <v>95.45</v>
      </c>
      <c r="G78" s="4">
        <v>174.54</v>
      </c>
      <c r="H78" s="4">
        <v>185.44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90</v>
      </c>
      <c r="F79" s="4">
        <v>98.18</v>
      </c>
      <c r="G79" s="4">
        <v>180</v>
      </c>
      <c r="H79" s="4">
        <v>190.9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92.73</v>
      </c>
      <c r="F80" s="4">
        <v>100.91</v>
      </c>
      <c r="G80" s="4">
        <v>185.46</v>
      </c>
      <c r="H80" s="4">
        <v>196.36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95.45</v>
      </c>
      <c r="F81" s="4">
        <v>103.63</v>
      </c>
      <c r="G81" s="4">
        <v>190.9</v>
      </c>
      <c r="H81" s="4">
        <v>201.8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98.18</v>
      </c>
      <c r="F82" s="4">
        <v>106.36</v>
      </c>
      <c r="G82" s="4">
        <v>196.36</v>
      </c>
      <c r="H82" s="4">
        <v>207.26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100</v>
      </c>
      <c r="F83" s="4">
        <v>108.18</v>
      </c>
      <c r="G83" s="4">
        <v>200</v>
      </c>
      <c r="H83" s="4">
        <v>210.9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101.82</v>
      </c>
      <c r="F84" s="4">
        <v>110</v>
      </c>
      <c r="G84" s="4">
        <v>203.64</v>
      </c>
      <c r="H84" s="4">
        <v>214.54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102.73</v>
      </c>
      <c r="F85" s="4">
        <v>110.91</v>
      </c>
      <c r="G85" s="4">
        <v>205.46</v>
      </c>
      <c r="H85" s="4">
        <v>216.36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102.73</v>
      </c>
      <c r="F86" s="4">
        <v>110.91</v>
      </c>
      <c r="G86" s="4">
        <v>205.46</v>
      </c>
      <c r="H86" s="4">
        <v>216.36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102.73</v>
      </c>
      <c r="F87" s="4">
        <v>110.91</v>
      </c>
      <c r="G87" s="4">
        <v>205.46</v>
      </c>
      <c r="H87" s="4">
        <v>216.36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4663-9710-4875-A223-0A573E3CF410}">
  <sheetPr codeName="Sheet42">
    <tabColor theme="8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54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2.73</v>
      </c>
      <c r="F16" s="4">
        <v>5.46</v>
      </c>
      <c r="G16" s="4">
        <v>5.46</v>
      </c>
      <c r="H16" s="4">
        <v>9.1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2.73</v>
      </c>
      <c r="F17" s="4">
        <v>5.46</v>
      </c>
      <c r="G17" s="4">
        <v>5.46</v>
      </c>
      <c r="H17" s="4">
        <v>9.1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2.73</v>
      </c>
      <c r="F18" s="4">
        <v>5.46</v>
      </c>
      <c r="G18" s="4">
        <v>5.46</v>
      </c>
      <c r="H18" s="4">
        <v>9.1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2.73</v>
      </c>
      <c r="F19" s="4">
        <v>5.46</v>
      </c>
      <c r="G19" s="4">
        <v>5.46</v>
      </c>
      <c r="H19" s="4">
        <v>9.1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2.73</v>
      </c>
      <c r="F20" s="4">
        <v>5.46</v>
      </c>
      <c r="G20" s="4">
        <v>5.46</v>
      </c>
      <c r="H20" s="4">
        <v>9.1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2.73</v>
      </c>
      <c r="F21" s="4">
        <v>5.46</v>
      </c>
      <c r="G21" s="4">
        <v>5.46</v>
      </c>
      <c r="H21" s="4">
        <v>9.1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2.73</v>
      </c>
      <c r="F22" s="4">
        <v>5.46</v>
      </c>
      <c r="G22" s="4">
        <v>5.46</v>
      </c>
      <c r="H22" s="4">
        <v>9.1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2.73</v>
      </c>
      <c r="F23" s="4">
        <v>5.46</v>
      </c>
      <c r="G23" s="4">
        <v>5.46</v>
      </c>
      <c r="H23" s="4">
        <v>9.1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2.73</v>
      </c>
      <c r="F24" s="4">
        <v>5.46</v>
      </c>
      <c r="G24" s="4">
        <v>5.46</v>
      </c>
      <c r="H24" s="4">
        <v>9.1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2.73</v>
      </c>
      <c r="F25" s="4">
        <v>5.46</v>
      </c>
      <c r="G25" s="4">
        <v>5.46</v>
      </c>
      <c r="H25" s="4">
        <v>9.1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2.73</v>
      </c>
      <c r="F26" s="4">
        <v>5.46</v>
      </c>
      <c r="G26" s="4">
        <v>5.46</v>
      </c>
      <c r="H26" s="4">
        <v>9.1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2.73</v>
      </c>
      <c r="F27" s="4">
        <v>5.46</v>
      </c>
      <c r="G27" s="4">
        <v>5.46</v>
      </c>
      <c r="H27" s="4">
        <v>9.1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2.73</v>
      </c>
      <c r="F28" s="4">
        <v>5.46</v>
      </c>
      <c r="G28" s="4">
        <v>5.46</v>
      </c>
      <c r="H28" s="4">
        <v>9.1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2.73</v>
      </c>
      <c r="F29" s="4">
        <v>5.46</v>
      </c>
      <c r="G29" s="4">
        <v>5.46</v>
      </c>
      <c r="H29" s="4">
        <v>9.1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2.73</v>
      </c>
      <c r="F30" s="4">
        <v>5.46</v>
      </c>
      <c r="G30" s="4">
        <v>5.46</v>
      </c>
      <c r="H30" s="4">
        <v>9.1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2.73</v>
      </c>
      <c r="F31" s="4">
        <v>5.46</v>
      </c>
      <c r="G31" s="4">
        <v>5.46</v>
      </c>
      <c r="H31" s="4">
        <v>9.1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2.73</v>
      </c>
      <c r="F32" s="4">
        <v>5.46</v>
      </c>
      <c r="G32" s="4">
        <v>5.46</v>
      </c>
      <c r="H32" s="4">
        <v>9.1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2.73</v>
      </c>
      <c r="F33" s="4">
        <v>5.46</v>
      </c>
      <c r="G33" s="4">
        <v>5.46</v>
      </c>
      <c r="H33" s="4">
        <v>9.1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2.73</v>
      </c>
      <c r="F34" s="4">
        <v>5.46</v>
      </c>
      <c r="G34" s="4">
        <v>5.46</v>
      </c>
      <c r="H34" s="4">
        <v>9.1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2.73</v>
      </c>
      <c r="F35" s="4">
        <v>5.46</v>
      </c>
      <c r="G35" s="4">
        <v>5.46</v>
      </c>
      <c r="H35" s="4">
        <v>9.1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2.73</v>
      </c>
      <c r="F36" s="4">
        <v>5.46</v>
      </c>
      <c r="G36" s="4">
        <v>5.46</v>
      </c>
      <c r="H36" s="4">
        <v>9.1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2.73</v>
      </c>
      <c r="F37" s="4">
        <v>5.46</v>
      </c>
      <c r="G37" s="4">
        <v>5.46</v>
      </c>
      <c r="H37" s="4">
        <v>9.1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2.73</v>
      </c>
      <c r="F38" s="4">
        <v>5.46</v>
      </c>
      <c r="G38" s="4">
        <v>5.46</v>
      </c>
      <c r="H38" s="4">
        <v>9.1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2.73</v>
      </c>
      <c r="F39" s="4">
        <v>5.46</v>
      </c>
      <c r="G39" s="4">
        <v>5.46</v>
      </c>
      <c r="H39" s="4">
        <v>9.1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2.73</v>
      </c>
      <c r="F40" s="4">
        <v>5.46</v>
      </c>
      <c r="G40" s="4">
        <v>5.46</v>
      </c>
      <c r="H40" s="4">
        <v>9.1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2.73</v>
      </c>
      <c r="F41" s="4">
        <v>5.46</v>
      </c>
      <c r="G41" s="4">
        <v>5.46</v>
      </c>
      <c r="H41" s="4">
        <v>9.1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2.73</v>
      </c>
      <c r="F42" s="4">
        <v>5.46</v>
      </c>
      <c r="G42" s="4">
        <v>5.46</v>
      </c>
      <c r="H42" s="4">
        <v>9.1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2.73</v>
      </c>
      <c r="F43" s="4">
        <v>5.46</v>
      </c>
      <c r="G43" s="4">
        <v>5.46</v>
      </c>
      <c r="H43" s="4">
        <v>9.1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2.73</v>
      </c>
      <c r="F44" s="4">
        <v>5.46</v>
      </c>
      <c r="G44" s="4">
        <v>5.46</v>
      </c>
      <c r="H44" s="4">
        <v>9.1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3.64</v>
      </c>
      <c r="F45" s="4">
        <v>6.37</v>
      </c>
      <c r="G45" s="4">
        <v>7.28</v>
      </c>
      <c r="H45" s="4">
        <v>10.92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3.64</v>
      </c>
      <c r="F46" s="4">
        <v>6.37</v>
      </c>
      <c r="G46" s="4">
        <v>7.28</v>
      </c>
      <c r="H46" s="4">
        <v>10.92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3.64</v>
      </c>
      <c r="F47" s="4">
        <v>6.37</v>
      </c>
      <c r="G47" s="4">
        <v>7.28</v>
      </c>
      <c r="H47" s="4">
        <v>10.92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3.64</v>
      </c>
      <c r="F48" s="4">
        <v>6.37</v>
      </c>
      <c r="G48" s="4">
        <v>7.28</v>
      </c>
      <c r="H48" s="4">
        <v>10.92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4.55</v>
      </c>
      <c r="F49" s="4">
        <v>7.28</v>
      </c>
      <c r="G49" s="4">
        <v>9.1</v>
      </c>
      <c r="H49" s="4">
        <v>12.74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4.55</v>
      </c>
      <c r="F50" s="4">
        <v>7.28</v>
      </c>
      <c r="G50" s="4">
        <v>9.1</v>
      </c>
      <c r="H50" s="4">
        <v>12.74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4.55</v>
      </c>
      <c r="F51" s="4">
        <v>7.28</v>
      </c>
      <c r="G51" s="4">
        <v>9.1</v>
      </c>
      <c r="H51" s="4">
        <v>12.74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5.45</v>
      </c>
      <c r="F52" s="4">
        <v>8.18</v>
      </c>
      <c r="G52" s="4">
        <v>10.9</v>
      </c>
      <c r="H52" s="4">
        <v>14.54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5.45</v>
      </c>
      <c r="F53" s="4">
        <v>8.18</v>
      </c>
      <c r="G53" s="4">
        <v>10.9</v>
      </c>
      <c r="H53" s="4">
        <v>14.54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6.36</v>
      </c>
      <c r="F54" s="4">
        <v>9.09</v>
      </c>
      <c r="G54" s="4">
        <v>12.72</v>
      </c>
      <c r="H54" s="4">
        <v>16.36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6.36</v>
      </c>
      <c r="F55" s="4">
        <v>9.09</v>
      </c>
      <c r="G55" s="4">
        <v>12.72</v>
      </c>
      <c r="H55" s="4">
        <v>16.36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7.27</v>
      </c>
      <c r="F56" s="4">
        <v>10</v>
      </c>
      <c r="G56" s="4">
        <v>14.54</v>
      </c>
      <c r="H56" s="4">
        <v>18.18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8.18</v>
      </c>
      <c r="F57" s="4">
        <v>10.91</v>
      </c>
      <c r="G57" s="4">
        <v>16.36</v>
      </c>
      <c r="H57" s="4">
        <v>20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9.09</v>
      </c>
      <c r="F58" s="4">
        <v>11.82</v>
      </c>
      <c r="G58" s="4">
        <v>18.18</v>
      </c>
      <c r="H58" s="4">
        <v>21.82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10</v>
      </c>
      <c r="F59" s="4">
        <v>12.73</v>
      </c>
      <c r="G59" s="4">
        <v>20</v>
      </c>
      <c r="H59" s="4">
        <v>23.64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10.91</v>
      </c>
      <c r="F60" s="4">
        <v>13.64</v>
      </c>
      <c r="G60" s="4">
        <v>21.82</v>
      </c>
      <c r="H60" s="4">
        <v>25.46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11.82</v>
      </c>
      <c r="F61" s="4">
        <v>14.55</v>
      </c>
      <c r="G61" s="4">
        <v>23.64</v>
      </c>
      <c r="H61" s="4">
        <v>27.28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12.73</v>
      </c>
      <c r="F62" s="4">
        <v>15.46</v>
      </c>
      <c r="G62" s="4">
        <v>25.46</v>
      </c>
      <c r="H62" s="4">
        <v>29.1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13.64</v>
      </c>
      <c r="F63" s="4">
        <v>16.37</v>
      </c>
      <c r="G63" s="4">
        <v>27.28</v>
      </c>
      <c r="H63" s="4">
        <v>30.92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15.45</v>
      </c>
      <c r="F64" s="4">
        <v>18.18</v>
      </c>
      <c r="G64" s="4">
        <v>30.9</v>
      </c>
      <c r="H64" s="4">
        <v>34.54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16.36</v>
      </c>
      <c r="F65" s="4">
        <v>19.09</v>
      </c>
      <c r="G65" s="4">
        <v>32.72</v>
      </c>
      <c r="H65" s="4">
        <v>36.36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17.27</v>
      </c>
      <c r="F66" s="4">
        <v>20</v>
      </c>
      <c r="G66" s="4">
        <v>34.54</v>
      </c>
      <c r="H66" s="4">
        <v>38.18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18.18</v>
      </c>
      <c r="F67" s="4">
        <v>20.91</v>
      </c>
      <c r="G67" s="4">
        <v>36.36</v>
      </c>
      <c r="H67" s="4">
        <v>40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20</v>
      </c>
      <c r="F68" s="4">
        <v>22.73</v>
      </c>
      <c r="G68" s="4">
        <v>40</v>
      </c>
      <c r="H68" s="4">
        <v>43.64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20.91</v>
      </c>
      <c r="F69" s="4">
        <v>23.64</v>
      </c>
      <c r="G69" s="4">
        <v>41.82</v>
      </c>
      <c r="H69" s="4">
        <v>45.46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22.73</v>
      </c>
      <c r="F70" s="4">
        <v>25.46</v>
      </c>
      <c r="G70" s="4">
        <v>45.46</v>
      </c>
      <c r="H70" s="4">
        <v>49.1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24.55</v>
      </c>
      <c r="F71" s="4">
        <v>27.28</v>
      </c>
      <c r="G71" s="4">
        <v>49.1</v>
      </c>
      <c r="H71" s="4">
        <v>52.74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26.36</v>
      </c>
      <c r="F72" s="4">
        <v>29.09</v>
      </c>
      <c r="G72" s="4">
        <v>52.72</v>
      </c>
      <c r="H72" s="4">
        <v>56.36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26.36</v>
      </c>
      <c r="F73" s="4">
        <v>29.09</v>
      </c>
      <c r="G73" s="4">
        <v>52.72</v>
      </c>
      <c r="H73" s="4">
        <v>56.36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27.27</v>
      </c>
      <c r="F74" s="4">
        <v>30</v>
      </c>
      <c r="G74" s="4">
        <v>54.54</v>
      </c>
      <c r="H74" s="4">
        <v>58.18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29.09</v>
      </c>
      <c r="F75" s="4">
        <v>31.82</v>
      </c>
      <c r="G75" s="4">
        <v>58.18</v>
      </c>
      <c r="H75" s="4">
        <v>61.82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31.82</v>
      </c>
      <c r="F76" s="4">
        <v>34.549999999999997</v>
      </c>
      <c r="G76" s="4">
        <v>63.64</v>
      </c>
      <c r="H76" s="4">
        <v>67.28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33.64</v>
      </c>
      <c r="F77" s="4">
        <v>36.369999999999997</v>
      </c>
      <c r="G77" s="4">
        <v>67.28</v>
      </c>
      <c r="H77" s="4">
        <v>70.92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35.450000000000003</v>
      </c>
      <c r="F78" s="4">
        <v>38.18</v>
      </c>
      <c r="G78" s="4">
        <v>70.900000000000006</v>
      </c>
      <c r="H78" s="4">
        <v>74.540000000000006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38.18</v>
      </c>
      <c r="F79" s="4">
        <v>40.909999999999997</v>
      </c>
      <c r="G79" s="4">
        <v>76.36</v>
      </c>
      <c r="H79" s="4">
        <v>80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40.909999999999997</v>
      </c>
      <c r="F80" s="4">
        <v>43.64</v>
      </c>
      <c r="G80" s="4">
        <v>81.819999999999993</v>
      </c>
      <c r="H80" s="4">
        <v>85.46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42.73</v>
      </c>
      <c r="F81" s="4">
        <v>45.46</v>
      </c>
      <c r="G81" s="4">
        <v>85.46</v>
      </c>
      <c r="H81" s="4">
        <v>89.1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45.45</v>
      </c>
      <c r="F82" s="4">
        <v>48.18</v>
      </c>
      <c r="G82" s="4">
        <v>90.9</v>
      </c>
      <c r="H82" s="4">
        <v>94.54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47.27</v>
      </c>
      <c r="F83" s="4">
        <v>50</v>
      </c>
      <c r="G83" s="4">
        <v>94.54</v>
      </c>
      <c r="H83" s="4">
        <v>98.18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48.18</v>
      </c>
      <c r="F84" s="4">
        <v>50.91</v>
      </c>
      <c r="G84" s="4">
        <v>96.36</v>
      </c>
      <c r="H84" s="4">
        <v>100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49.09</v>
      </c>
      <c r="F85" s="4">
        <v>51.82</v>
      </c>
      <c r="G85" s="4">
        <v>98.18</v>
      </c>
      <c r="H85" s="4">
        <v>101.82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49.09</v>
      </c>
      <c r="F86" s="4">
        <v>51.82</v>
      </c>
      <c r="G86" s="4">
        <v>98.18</v>
      </c>
      <c r="H86" s="4">
        <v>101.82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49.09</v>
      </c>
      <c r="F87" s="4">
        <v>51.82</v>
      </c>
      <c r="G87" s="4">
        <v>98.18</v>
      </c>
      <c r="H87" s="4">
        <v>101.82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F61CC-EEBA-4463-8158-B9D0C34B273B}">
  <sheetPr codeName="Sheet43">
    <tabColor theme="5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128</v>
      </c>
      <c r="C6" s="5" t="s">
        <v>130</v>
      </c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>
        <v>1</v>
      </c>
      <c r="F12" s="1">
        <v>1</v>
      </c>
      <c r="G12" s="1">
        <v>1</v>
      </c>
      <c r="H12" s="1">
        <v>1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8.75</v>
      </c>
      <c r="F16" s="4">
        <v>13.13</v>
      </c>
      <c r="G16" s="4">
        <v>17.5</v>
      </c>
      <c r="H16" s="4">
        <v>23.34</v>
      </c>
      <c r="I16" s="4"/>
    </row>
    <row r="17" spans="3:9">
      <c r="C17" s="1">
        <v>19</v>
      </c>
      <c r="D17" s="1"/>
      <c r="E17" s="4">
        <v>8.75</v>
      </c>
      <c r="F17" s="4">
        <v>13.13</v>
      </c>
      <c r="G17" s="4">
        <v>17.5</v>
      </c>
      <c r="H17" s="4">
        <v>23.34</v>
      </c>
      <c r="I17" s="4"/>
    </row>
    <row r="18" spans="3:9">
      <c r="C18" s="1">
        <v>20</v>
      </c>
      <c r="D18" s="1"/>
      <c r="E18" s="4">
        <v>8.75</v>
      </c>
      <c r="F18" s="4">
        <v>13.13</v>
      </c>
      <c r="G18" s="4">
        <v>17.5</v>
      </c>
      <c r="H18" s="4">
        <v>23.34</v>
      </c>
      <c r="I18" s="4"/>
    </row>
    <row r="19" spans="3:9">
      <c r="C19" s="1">
        <v>21</v>
      </c>
      <c r="D19" s="1"/>
      <c r="E19" s="4">
        <v>8.75</v>
      </c>
      <c r="F19" s="4">
        <v>13.13</v>
      </c>
      <c r="G19" s="4">
        <v>17.5</v>
      </c>
      <c r="H19" s="4">
        <v>23.34</v>
      </c>
      <c r="I19" s="4"/>
    </row>
    <row r="20" spans="3:9">
      <c r="C20" s="1">
        <v>22</v>
      </c>
      <c r="D20" s="1"/>
      <c r="E20" s="4">
        <v>8.75</v>
      </c>
      <c r="F20" s="4">
        <v>13.13</v>
      </c>
      <c r="G20" s="4">
        <v>17.5</v>
      </c>
      <c r="H20" s="4">
        <v>23.34</v>
      </c>
      <c r="I20" s="4"/>
    </row>
    <row r="21" spans="3:9">
      <c r="C21" s="1">
        <v>23</v>
      </c>
      <c r="D21" s="1"/>
      <c r="E21" s="4">
        <v>8.75</v>
      </c>
      <c r="F21" s="4">
        <v>13.13</v>
      </c>
      <c r="G21" s="4">
        <v>17.5</v>
      </c>
      <c r="H21" s="4">
        <v>23.34</v>
      </c>
      <c r="I21" s="4"/>
    </row>
    <row r="22" spans="3:9">
      <c r="C22" s="1">
        <v>24</v>
      </c>
      <c r="D22" s="1"/>
      <c r="E22" s="4">
        <v>8.75</v>
      </c>
      <c r="F22" s="4">
        <v>13.13</v>
      </c>
      <c r="G22" s="4">
        <v>17.5</v>
      </c>
      <c r="H22" s="4">
        <v>23.34</v>
      </c>
      <c r="I22" s="4"/>
    </row>
    <row r="23" spans="3:9">
      <c r="C23" s="1">
        <v>25</v>
      </c>
      <c r="D23" s="1"/>
      <c r="E23" s="4">
        <v>8.75</v>
      </c>
      <c r="F23" s="4">
        <v>13.13</v>
      </c>
      <c r="G23" s="4">
        <v>17.5</v>
      </c>
      <c r="H23" s="4">
        <v>23.34</v>
      </c>
      <c r="I23" s="4"/>
    </row>
    <row r="24" spans="3:9">
      <c r="C24" s="1">
        <v>26</v>
      </c>
      <c r="D24" s="1"/>
      <c r="E24" s="4">
        <v>8.75</v>
      </c>
      <c r="F24" s="4">
        <v>13.13</v>
      </c>
      <c r="G24" s="4">
        <v>17.5</v>
      </c>
      <c r="H24" s="4">
        <v>23.34</v>
      </c>
      <c r="I24" s="4"/>
    </row>
    <row r="25" spans="3:9">
      <c r="C25" s="1">
        <v>27</v>
      </c>
      <c r="D25" s="1"/>
      <c r="E25" s="4">
        <v>8.75</v>
      </c>
      <c r="F25" s="4">
        <v>13.13</v>
      </c>
      <c r="G25" s="4">
        <v>17.5</v>
      </c>
      <c r="H25" s="4">
        <v>23.34</v>
      </c>
      <c r="I25" s="4"/>
    </row>
    <row r="26" spans="3:9">
      <c r="C26" s="1">
        <v>28</v>
      </c>
      <c r="D26" s="1"/>
      <c r="E26" s="4">
        <v>8.75</v>
      </c>
      <c r="F26" s="4">
        <v>13.13</v>
      </c>
      <c r="G26" s="4">
        <v>17.5</v>
      </c>
      <c r="H26" s="4">
        <v>23.34</v>
      </c>
      <c r="I26" s="4"/>
    </row>
    <row r="27" spans="3:9">
      <c r="C27" s="1">
        <v>29</v>
      </c>
      <c r="D27" s="1"/>
      <c r="E27" s="4">
        <v>8.75</v>
      </c>
      <c r="F27" s="4">
        <v>13.13</v>
      </c>
      <c r="G27" s="4">
        <v>17.5</v>
      </c>
      <c r="H27" s="4">
        <v>23.34</v>
      </c>
      <c r="I27" s="4"/>
    </row>
    <row r="28" spans="3:9">
      <c r="C28" s="1">
        <v>30</v>
      </c>
      <c r="D28" s="1"/>
      <c r="E28" s="4">
        <v>8.75</v>
      </c>
      <c r="F28" s="4">
        <v>13.13</v>
      </c>
      <c r="G28" s="4">
        <v>17.5</v>
      </c>
      <c r="H28" s="4">
        <v>23.34</v>
      </c>
      <c r="I28" s="4"/>
    </row>
    <row r="29" spans="3:9">
      <c r="C29" s="1">
        <v>31</v>
      </c>
      <c r="D29" s="1"/>
      <c r="E29" s="4">
        <v>8.75</v>
      </c>
      <c r="F29" s="4">
        <v>13.13</v>
      </c>
      <c r="G29" s="4">
        <v>17.5</v>
      </c>
      <c r="H29" s="4">
        <v>23.34</v>
      </c>
      <c r="I29" s="4"/>
    </row>
    <row r="30" spans="3:9">
      <c r="C30" s="1">
        <v>32</v>
      </c>
      <c r="D30" s="1"/>
      <c r="E30" s="4">
        <v>8.75</v>
      </c>
      <c r="F30" s="4">
        <v>13.13</v>
      </c>
      <c r="G30" s="4">
        <v>17.5</v>
      </c>
      <c r="H30" s="4">
        <v>23.34</v>
      </c>
      <c r="I30" s="4"/>
    </row>
    <row r="31" spans="3:9">
      <c r="C31" s="1">
        <v>33</v>
      </c>
      <c r="D31" s="1"/>
      <c r="E31" s="4">
        <v>8.75</v>
      </c>
      <c r="F31" s="4">
        <v>13.13</v>
      </c>
      <c r="G31" s="4">
        <v>17.5</v>
      </c>
      <c r="H31" s="4">
        <v>23.34</v>
      </c>
      <c r="I31" s="4"/>
    </row>
    <row r="32" spans="3:9">
      <c r="C32" s="1">
        <v>34</v>
      </c>
      <c r="D32" s="1"/>
      <c r="E32" s="4">
        <v>8.75</v>
      </c>
      <c r="F32" s="4">
        <v>13.13</v>
      </c>
      <c r="G32" s="4">
        <v>17.5</v>
      </c>
      <c r="H32" s="4">
        <v>23.34</v>
      </c>
      <c r="I32" s="4"/>
    </row>
    <row r="33" spans="3:9">
      <c r="C33" s="1">
        <v>35</v>
      </c>
      <c r="D33" s="1"/>
      <c r="E33" s="4">
        <v>8.75</v>
      </c>
      <c r="F33" s="4">
        <v>13.13</v>
      </c>
      <c r="G33" s="4">
        <v>17.5</v>
      </c>
      <c r="H33" s="4">
        <v>23.34</v>
      </c>
      <c r="I33" s="4"/>
    </row>
    <row r="34" spans="3:9">
      <c r="C34" s="1">
        <v>36</v>
      </c>
      <c r="D34" s="1"/>
      <c r="E34" s="4">
        <v>8.75</v>
      </c>
      <c r="F34" s="4">
        <v>13.13</v>
      </c>
      <c r="G34" s="4">
        <v>17.5</v>
      </c>
      <c r="H34" s="4">
        <v>23.34</v>
      </c>
      <c r="I34" s="4"/>
    </row>
    <row r="35" spans="3:9">
      <c r="C35" s="1">
        <v>37</v>
      </c>
      <c r="D35" s="1"/>
      <c r="E35" s="4">
        <v>8.75</v>
      </c>
      <c r="F35" s="4">
        <v>13.13</v>
      </c>
      <c r="G35" s="4">
        <v>17.5</v>
      </c>
      <c r="H35" s="4">
        <v>23.34</v>
      </c>
      <c r="I35" s="4"/>
    </row>
    <row r="36" spans="3:9">
      <c r="C36" s="1">
        <v>38</v>
      </c>
      <c r="D36" s="1"/>
      <c r="E36" s="4">
        <v>8.75</v>
      </c>
      <c r="F36" s="4">
        <v>13.13</v>
      </c>
      <c r="G36" s="4">
        <v>17.5</v>
      </c>
      <c r="H36" s="4">
        <v>23.34</v>
      </c>
      <c r="I36" s="4"/>
    </row>
    <row r="37" spans="3:9">
      <c r="C37" s="1">
        <v>39</v>
      </c>
      <c r="D37" s="1"/>
      <c r="E37" s="4">
        <v>8.75</v>
      </c>
      <c r="F37" s="4">
        <v>13.13</v>
      </c>
      <c r="G37" s="4">
        <v>17.5</v>
      </c>
      <c r="H37" s="4">
        <v>23.34</v>
      </c>
      <c r="I37" s="4"/>
    </row>
    <row r="38" spans="3:9">
      <c r="C38" s="1">
        <v>40</v>
      </c>
      <c r="D38" s="1"/>
      <c r="E38" s="4">
        <v>8.75</v>
      </c>
      <c r="F38" s="4">
        <v>13.13</v>
      </c>
      <c r="G38" s="4">
        <v>17.5</v>
      </c>
      <c r="H38" s="4">
        <v>23.34</v>
      </c>
      <c r="I38" s="4"/>
    </row>
    <row r="39" spans="3:9">
      <c r="C39" s="1">
        <v>41</v>
      </c>
      <c r="D39" s="1"/>
      <c r="E39" s="4">
        <v>8.75</v>
      </c>
      <c r="F39" s="4">
        <v>13.13</v>
      </c>
      <c r="G39" s="4">
        <v>17.5</v>
      </c>
      <c r="H39" s="4">
        <v>23.34</v>
      </c>
      <c r="I39" s="4"/>
    </row>
    <row r="40" spans="3:9">
      <c r="C40" s="1">
        <v>42</v>
      </c>
      <c r="D40" s="1"/>
      <c r="E40" s="4">
        <v>8.75</v>
      </c>
      <c r="F40" s="4">
        <v>13.13</v>
      </c>
      <c r="G40" s="4">
        <v>17.5</v>
      </c>
      <c r="H40" s="4">
        <v>23.34</v>
      </c>
      <c r="I40" s="4"/>
    </row>
    <row r="41" spans="3:9">
      <c r="C41" s="1">
        <v>43</v>
      </c>
      <c r="D41" s="1"/>
      <c r="E41" s="4">
        <v>8.75</v>
      </c>
      <c r="F41" s="4">
        <v>13.13</v>
      </c>
      <c r="G41" s="4">
        <v>17.5</v>
      </c>
      <c r="H41" s="4">
        <v>23.34</v>
      </c>
      <c r="I41" s="4"/>
    </row>
    <row r="42" spans="3:9">
      <c r="C42" s="1">
        <v>44</v>
      </c>
      <c r="D42" s="1"/>
      <c r="E42" s="4">
        <v>8.75</v>
      </c>
      <c r="F42" s="4">
        <v>13.13</v>
      </c>
      <c r="G42" s="4">
        <v>17.5</v>
      </c>
      <c r="H42" s="4">
        <v>23.34</v>
      </c>
      <c r="I42" s="4"/>
    </row>
    <row r="43" spans="3:9">
      <c r="C43" s="1">
        <v>45</v>
      </c>
      <c r="D43" s="1"/>
      <c r="E43" s="4">
        <v>10</v>
      </c>
      <c r="F43" s="4">
        <v>14.38</v>
      </c>
      <c r="G43" s="4">
        <v>20</v>
      </c>
      <c r="H43" s="4">
        <v>25.84</v>
      </c>
      <c r="I43" s="4"/>
    </row>
    <row r="44" spans="3:9">
      <c r="C44" s="1">
        <v>46</v>
      </c>
      <c r="D44" s="1"/>
      <c r="E44" s="4">
        <v>10</v>
      </c>
      <c r="F44" s="4">
        <v>14.38</v>
      </c>
      <c r="G44" s="4">
        <v>20</v>
      </c>
      <c r="H44" s="4">
        <v>25.84</v>
      </c>
      <c r="I44" s="4"/>
    </row>
    <row r="45" spans="3:9">
      <c r="C45" s="1">
        <v>47</v>
      </c>
      <c r="D45" s="1"/>
      <c r="E45" s="4">
        <v>10</v>
      </c>
      <c r="F45" s="4">
        <v>14.38</v>
      </c>
      <c r="G45" s="4">
        <v>20</v>
      </c>
      <c r="H45" s="4">
        <v>25.84</v>
      </c>
      <c r="I45" s="4"/>
    </row>
    <row r="46" spans="3:9">
      <c r="C46" s="1">
        <v>48</v>
      </c>
      <c r="D46" s="1"/>
      <c r="E46" s="4">
        <v>10</v>
      </c>
      <c r="F46" s="4">
        <v>14.38</v>
      </c>
      <c r="G46" s="4">
        <v>20</v>
      </c>
      <c r="H46" s="4">
        <v>25.84</v>
      </c>
      <c r="I46" s="4"/>
    </row>
    <row r="47" spans="3:9">
      <c r="C47" s="1">
        <v>49</v>
      </c>
      <c r="D47" s="1"/>
      <c r="E47" s="4">
        <v>10</v>
      </c>
      <c r="F47" s="4">
        <v>14.38</v>
      </c>
      <c r="G47" s="4">
        <v>20</v>
      </c>
      <c r="H47" s="4">
        <v>25.84</v>
      </c>
      <c r="I47" s="4"/>
    </row>
    <row r="48" spans="3:9">
      <c r="C48" s="1">
        <v>50</v>
      </c>
      <c r="D48" s="1"/>
      <c r="E48" s="4">
        <v>11.25</v>
      </c>
      <c r="F48" s="4">
        <v>15.63</v>
      </c>
      <c r="G48" s="4">
        <v>22.5</v>
      </c>
      <c r="H48" s="4">
        <v>28.34</v>
      </c>
      <c r="I48" s="4"/>
    </row>
    <row r="49" spans="3:9">
      <c r="C49" s="1">
        <v>51</v>
      </c>
      <c r="D49" s="1"/>
      <c r="E49" s="4">
        <v>11.25</v>
      </c>
      <c r="F49" s="4">
        <v>15.63</v>
      </c>
      <c r="G49" s="4">
        <v>22.5</v>
      </c>
      <c r="H49" s="4">
        <v>28.34</v>
      </c>
      <c r="I49" s="4"/>
    </row>
    <row r="50" spans="3:9">
      <c r="C50" s="1">
        <v>52</v>
      </c>
      <c r="D50" s="1"/>
      <c r="E50" s="4">
        <v>11.25</v>
      </c>
      <c r="F50" s="4">
        <v>15.63</v>
      </c>
      <c r="G50" s="4">
        <v>22.5</v>
      </c>
      <c r="H50" s="4">
        <v>28.34</v>
      </c>
      <c r="I50" s="4"/>
    </row>
    <row r="51" spans="3:9">
      <c r="C51" s="1">
        <v>53</v>
      </c>
      <c r="D51" s="1"/>
      <c r="E51" s="4">
        <v>11.25</v>
      </c>
      <c r="F51" s="4">
        <v>15.63</v>
      </c>
      <c r="G51" s="4">
        <v>22.5</v>
      </c>
      <c r="H51" s="4">
        <v>28.34</v>
      </c>
      <c r="I51" s="4"/>
    </row>
    <row r="52" spans="3:9">
      <c r="C52" s="1">
        <v>54</v>
      </c>
      <c r="D52" s="1"/>
      <c r="E52" s="4">
        <v>11.25</v>
      </c>
      <c r="F52" s="4">
        <v>15.63</v>
      </c>
      <c r="G52" s="4">
        <v>22.5</v>
      </c>
      <c r="H52" s="4">
        <v>28.34</v>
      </c>
      <c r="I52" s="4"/>
    </row>
    <row r="53" spans="3:9">
      <c r="C53" s="1">
        <v>55</v>
      </c>
      <c r="D53" s="1"/>
      <c r="E53" s="4">
        <v>13.33</v>
      </c>
      <c r="F53" s="4">
        <v>17.71</v>
      </c>
      <c r="G53" s="4">
        <v>26.66</v>
      </c>
      <c r="H53" s="4">
        <v>32.5</v>
      </c>
      <c r="I53" s="4"/>
    </row>
    <row r="54" spans="3:9">
      <c r="C54" s="1">
        <v>56</v>
      </c>
      <c r="D54" s="1"/>
      <c r="E54" s="4">
        <v>13.33</v>
      </c>
      <c r="F54" s="4">
        <v>17.71</v>
      </c>
      <c r="G54" s="4">
        <v>26.66</v>
      </c>
      <c r="H54" s="4">
        <v>32.5</v>
      </c>
      <c r="I54" s="4"/>
    </row>
    <row r="55" spans="3:9">
      <c r="C55" s="1">
        <v>57</v>
      </c>
      <c r="D55" s="1"/>
      <c r="E55" s="4">
        <v>13.33</v>
      </c>
      <c r="F55" s="4">
        <v>17.71</v>
      </c>
      <c r="G55" s="4">
        <v>26.66</v>
      </c>
      <c r="H55" s="4">
        <v>32.5</v>
      </c>
      <c r="I55" s="4"/>
    </row>
    <row r="56" spans="3:9">
      <c r="C56" s="1">
        <v>58</v>
      </c>
      <c r="D56" s="1"/>
      <c r="E56" s="4">
        <v>13.33</v>
      </c>
      <c r="F56" s="4">
        <v>17.71</v>
      </c>
      <c r="G56" s="4">
        <v>26.66</v>
      </c>
      <c r="H56" s="4">
        <v>32.5</v>
      </c>
      <c r="I56" s="4"/>
    </row>
    <row r="57" spans="3:9">
      <c r="C57" s="1">
        <v>59</v>
      </c>
      <c r="D57" s="1"/>
      <c r="E57" s="4">
        <v>13.33</v>
      </c>
      <c r="F57" s="4">
        <v>17.71</v>
      </c>
      <c r="G57" s="4">
        <v>26.66</v>
      </c>
      <c r="H57" s="4">
        <v>32.5</v>
      </c>
      <c r="I57" s="4"/>
    </row>
    <row r="58" spans="3:9">
      <c r="C58" s="1">
        <v>60</v>
      </c>
      <c r="D58" s="1"/>
      <c r="E58" s="4">
        <v>14.58</v>
      </c>
      <c r="F58" s="4">
        <v>18.96</v>
      </c>
      <c r="G58" s="4">
        <v>29.16</v>
      </c>
      <c r="H58" s="4">
        <v>35</v>
      </c>
      <c r="I58" s="4"/>
    </row>
    <row r="59" spans="3:9">
      <c r="C59" s="1">
        <v>61</v>
      </c>
      <c r="D59" s="1"/>
      <c r="E59" s="4">
        <v>14.58</v>
      </c>
      <c r="F59" s="4">
        <v>18.96</v>
      </c>
      <c r="G59" s="4">
        <v>29.16</v>
      </c>
      <c r="H59" s="4">
        <v>35</v>
      </c>
      <c r="I59" s="4"/>
    </row>
    <row r="60" spans="3:9">
      <c r="C60" s="1">
        <v>62</v>
      </c>
      <c r="D60" s="1"/>
      <c r="E60" s="4">
        <v>14.58</v>
      </c>
      <c r="F60" s="4">
        <v>18.96</v>
      </c>
      <c r="G60" s="4">
        <v>29.16</v>
      </c>
      <c r="H60" s="4">
        <v>35</v>
      </c>
      <c r="I60" s="4"/>
    </row>
    <row r="61" spans="3:9">
      <c r="C61" s="1">
        <v>63</v>
      </c>
      <c r="D61" s="1"/>
      <c r="E61" s="4">
        <v>14.58</v>
      </c>
      <c r="F61" s="4">
        <v>18.96</v>
      </c>
      <c r="G61" s="4">
        <v>29.16</v>
      </c>
      <c r="H61" s="4">
        <v>35</v>
      </c>
      <c r="I61" s="4"/>
    </row>
    <row r="62" spans="3:9">
      <c r="C62" s="1">
        <v>64</v>
      </c>
      <c r="D62" s="1"/>
      <c r="E62" s="4">
        <v>14.58</v>
      </c>
      <c r="F62" s="4">
        <v>18.96</v>
      </c>
      <c r="G62" s="4">
        <v>29.16</v>
      </c>
      <c r="H62" s="4">
        <v>35</v>
      </c>
      <c r="I62" s="4"/>
    </row>
    <row r="63" spans="3:9">
      <c r="C63" s="1">
        <v>65</v>
      </c>
      <c r="D63" s="1"/>
      <c r="E63" s="4">
        <v>14.58</v>
      </c>
      <c r="F63" s="4">
        <v>18.96</v>
      </c>
      <c r="G63" s="4">
        <v>29.16</v>
      </c>
      <c r="H63" s="4">
        <v>35</v>
      </c>
      <c r="I63" s="4"/>
    </row>
    <row r="64" spans="3:9">
      <c r="C64" s="1">
        <v>66</v>
      </c>
      <c r="D64" s="1"/>
      <c r="E64" s="4">
        <v>15</v>
      </c>
      <c r="F64" s="4">
        <v>19.38</v>
      </c>
      <c r="G64" s="4">
        <v>30</v>
      </c>
      <c r="H64" s="4">
        <v>35.840000000000003</v>
      </c>
      <c r="I64" s="4"/>
    </row>
    <row r="65" spans="3:9">
      <c r="C65" s="1">
        <v>67</v>
      </c>
      <c r="D65" s="1"/>
      <c r="E65" s="4">
        <v>15.42</v>
      </c>
      <c r="F65" s="4">
        <v>19.8</v>
      </c>
      <c r="G65" s="4">
        <v>30.84</v>
      </c>
      <c r="H65" s="4">
        <v>36.68</v>
      </c>
      <c r="I65" s="4"/>
    </row>
    <row r="66" spans="3:9">
      <c r="C66" s="1">
        <v>68</v>
      </c>
      <c r="D66" s="1"/>
      <c r="E66" s="4">
        <v>15.83</v>
      </c>
      <c r="F66" s="4">
        <v>20.21</v>
      </c>
      <c r="G66" s="4">
        <v>31.66</v>
      </c>
      <c r="H66" s="4">
        <v>37.5</v>
      </c>
      <c r="I66" s="4"/>
    </row>
    <row r="67" spans="3:9">
      <c r="C67" s="1">
        <v>69</v>
      </c>
      <c r="D67" s="1"/>
      <c r="E67" s="4">
        <v>16.25</v>
      </c>
      <c r="F67" s="4">
        <v>20.63</v>
      </c>
      <c r="G67" s="4">
        <v>32.5</v>
      </c>
      <c r="H67" s="4">
        <v>38.340000000000003</v>
      </c>
      <c r="I67" s="4"/>
    </row>
    <row r="68" spans="3:9">
      <c r="C68" s="1">
        <v>70</v>
      </c>
      <c r="D68" s="1"/>
      <c r="E68" s="4">
        <v>16.670000000000002</v>
      </c>
      <c r="F68" s="4">
        <v>21.05</v>
      </c>
      <c r="G68" s="4">
        <v>33.340000000000003</v>
      </c>
      <c r="H68" s="4">
        <v>39.18</v>
      </c>
      <c r="I68" s="4"/>
    </row>
    <row r="69" spans="3:9">
      <c r="C69" s="1">
        <v>71</v>
      </c>
      <c r="D69" s="1"/>
      <c r="E69" s="4">
        <v>17.5</v>
      </c>
      <c r="F69" s="4">
        <v>21.88</v>
      </c>
      <c r="G69" s="4">
        <v>35</v>
      </c>
      <c r="H69" s="4">
        <v>40.840000000000003</v>
      </c>
      <c r="I69" s="4"/>
    </row>
    <row r="70" spans="3:9">
      <c r="C70" s="1">
        <v>72</v>
      </c>
      <c r="D70" s="1"/>
      <c r="E70" s="4">
        <v>18.329999999999998</v>
      </c>
      <c r="F70" s="4">
        <v>22.71</v>
      </c>
      <c r="G70" s="4">
        <v>36.659999999999997</v>
      </c>
      <c r="H70" s="4">
        <v>42.5</v>
      </c>
      <c r="I70" s="4"/>
    </row>
    <row r="71" spans="3:9">
      <c r="C71" s="1">
        <v>73</v>
      </c>
      <c r="D71" s="1"/>
      <c r="E71" s="4">
        <v>19.170000000000002</v>
      </c>
      <c r="F71" s="4">
        <v>23.55</v>
      </c>
      <c r="G71" s="4">
        <v>38.340000000000003</v>
      </c>
      <c r="H71" s="4">
        <v>44.18</v>
      </c>
      <c r="I71" s="4"/>
    </row>
    <row r="72" spans="3:9">
      <c r="C72" s="1">
        <v>74</v>
      </c>
      <c r="D72" s="1"/>
      <c r="E72" s="4">
        <v>20</v>
      </c>
      <c r="F72" s="4">
        <v>24.38</v>
      </c>
      <c r="G72" s="4">
        <v>40</v>
      </c>
      <c r="H72" s="4">
        <v>45.84</v>
      </c>
      <c r="I72" s="4"/>
    </row>
    <row r="73" spans="3:9">
      <c r="C73" s="1">
        <v>75</v>
      </c>
      <c r="D73" s="1"/>
      <c r="E73" s="4">
        <v>20.83</v>
      </c>
      <c r="F73" s="4">
        <v>25.21</v>
      </c>
      <c r="G73" s="4">
        <v>41.66</v>
      </c>
      <c r="H73" s="4">
        <v>47.5</v>
      </c>
      <c r="I73" s="4"/>
    </row>
    <row r="74" spans="3:9">
      <c r="C74" s="1">
        <v>76</v>
      </c>
      <c r="D74" s="1"/>
      <c r="E74" s="4">
        <v>21.67</v>
      </c>
      <c r="F74" s="4">
        <v>26.05</v>
      </c>
      <c r="G74" s="4">
        <v>43.34</v>
      </c>
      <c r="H74" s="4">
        <v>49.18</v>
      </c>
      <c r="I74" s="4"/>
    </row>
    <row r="75" spans="3:9">
      <c r="C75" s="1">
        <v>77</v>
      </c>
      <c r="D75" s="1"/>
      <c r="E75" s="4">
        <v>22.5</v>
      </c>
      <c r="F75" s="4">
        <v>26.88</v>
      </c>
      <c r="G75" s="4">
        <v>45</v>
      </c>
      <c r="H75" s="4">
        <v>50.84</v>
      </c>
      <c r="I75" s="4"/>
    </row>
    <row r="76" spans="3:9">
      <c r="C76" s="1">
        <v>78</v>
      </c>
      <c r="D76" s="1"/>
      <c r="E76" s="4">
        <v>23.33</v>
      </c>
      <c r="F76" s="4">
        <v>27.71</v>
      </c>
      <c r="G76" s="4">
        <v>46.66</v>
      </c>
      <c r="H76" s="4">
        <v>52.5</v>
      </c>
      <c r="I76" s="4"/>
    </row>
    <row r="77" spans="3:9">
      <c r="C77" s="1">
        <v>79</v>
      </c>
      <c r="D77" s="1"/>
      <c r="E77" s="4">
        <v>24.17</v>
      </c>
      <c r="F77" s="4">
        <v>28.55</v>
      </c>
      <c r="G77" s="4">
        <v>48.34</v>
      </c>
      <c r="H77" s="4">
        <v>54.18</v>
      </c>
      <c r="I77" s="4"/>
    </row>
    <row r="78" spans="3:9">
      <c r="C78" s="1">
        <v>80</v>
      </c>
      <c r="D78" s="1"/>
      <c r="E78" s="4">
        <v>25</v>
      </c>
      <c r="F78" s="4">
        <v>29.38</v>
      </c>
      <c r="G78" s="4">
        <v>50</v>
      </c>
      <c r="H78" s="4">
        <v>55.84</v>
      </c>
      <c r="I78" s="4"/>
    </row>
    <row r="79" spans="3:9">
      <c r="C79" s="1">
        <v>81</v>
      </c>
      <c r="D79" s="1"/>
      <c r="E79" s="4">
        <v>26.25</v>
      </c>
      <c r="F79" s="4">
        <v>30.63</v>
      </c>
      <c r="G79" s="4">
        <v>52.5</v>
      </c>
      <c r="H79" s="4">
        <v>58.34</v>
      </c>
      <c r="I79" s="4"/>
    </row>
    <row r="80" spans="3:9">
      <c r="C80" s="1">
        <v>82</v>
      </c>
      <c r="D80" s="1"/>
      <c r="E80" s="4">
        <v>27.5</v>
      </c>
      <c r="F80" s="4">
        <v>31.88</v>
      </c>
      <c r="G80" s="4">
        <v>55</v>
      </c>
      <c r="H80" s="4">
        <v>60.84</v>
      </c>
      <c r="I80" s="4"/>
    </row>
    <row r="81" spans="3:9">
      <c r="C81" s="1">
        <v>83</v>
      </c>
      <c r="D81" s="1"/>
      <c r="E81" s="4">
        <v>28.75</v>
      </c>
      <c r="F81" s="4">
        <v>33.130000000000003</v>
      </c>
      <c r="G81" s="4">
        <v>57.5</v>
      </c>
      <c r="H81" s="4">
        <v>63.34</v>
      </c>
      <c r="I81" s="4"/>
    </row>
    <row r="82" spans="3:9">
      <c r="C82" s="1">
        <v>84</v>
      </c>
      <c r="D82" s="1"/>
      <c r="E82" s="4">
        <v>30</v>
      </c>
      <c r="F82" s="4">
        <v>34.380000000000003</v>
      </c>
      <c r="G82" s="4">
        <v>60</v>
      </c>
      <c r="H82" s="4">
        <v>65.84</v>
      </c>
      <c r="I82" s="4"/>
    </row>
    <row r="83" spans="3:9">
      <c r="C83" s="1">
        <v>85</v>
      </c>
      <c r="D83" s="1"/>
      <c r="E83" s="4">
        <v>31.25</v>
      </c>
      <c r="F83" s="4">
        <v>35.630000000000003</v>
      </c>
      <c r="G83" s="4">
        <v>62.5</v>
      </c>
      <c r="H83" s="4">
        <v>68.34</v>
      </c>
      <c r="I83" s="4"/>
    </row>
    <row r="84" spans="3:9">
      <c r="C84" s="1">
        <v>86</v>
      </c>
      <c r="D84" s="1"/>
      <c r="E84" s="4">
        <v>32.08</v>
      </c>
      <c r="F84" s="4">
        <v>36.46</v>
      </c>
      <c r="G84" s="4">
        <v>64.16</v>
      </c>
      <c r="H84" s="4">
        <v>70</v>
      </c>
      <c r="I84" s="4"/>
    </row>
    <row r="85" spans="3:9">
      <c r="C85" s="1">
        <v>87</v>
      </c>
      <c r="D85" s="1"/>
      <c r="E85" s="4">
        <v>31.25</v>
      </c>
      <c r="F85" s="4">
        <v>35.630000000000003</v>
      </c>
      <c r="G85" s="4">
        <v>62.5</v>
      </c>
      <c r="H85" s="4">
        <v>68.34</v>
      </c>
      <c r="I85" s="4"/>
    </row>
    <row r="86" spans="3:9">
      <c r="C86" s="1">
        <v>88</v>
      </c>
      <c r="D86" s="1"/>
      <c r="E86" s="4">
        <v>31.67</v>
      </c>
      <c r="F86" s="4">
        <v>36.049999999999997</v>
      </c>
      <c r="G86" s="4">
        <v>63.34</v>
      </c>
      <c r="H86" s="4">
        <v>69.180000000000007</v>
      </c>
      <c r="I86" s="4"/>
    </row>
    <row r="87" spans="3:9">
      <c r="C87" s="1">
        <v>89</v>
      </c>
      <c r="D87" s="1"/>
      <c r="E87" s="4">
        <v>32.08</v>
      </c>
      <c r="F87" s="4">
        <v>36.46</v>
      </c>
      <c r="G87" s="4">
        <v>64.16</v>
      </c>
      <c r="H87" s="4">
        <v>70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A9C9A-816A-4718-AC83-4AF1B07DBF68}">
  <sheetPr codeName="Sheet44">
    <tabColor theme="5" tint="0.79998168889431442"/>
  </sheetPr>
  <dimension ref="B1:AB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28">
      <c r="B1" s="37"/>
    </row>
    <row r="2" spans="2:28">
      <c r="B2" s="37" t="s">
        <v>98</v>
      </c>
    </row>
    <row r="3" spans="2:28">
      <c r="B3" s="32"/>
    </row>
    <row r="4" spans="2:28">
      <c r="B4" s="30"/>
    </row>
    <row r="6" spans="2:28">
      <c r="B6" s="38" t="s">
        <v>128</v>
      </c>
      <c r="C6" s="5" t="s">
        <v>131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28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8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2:28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2:28">
      <c r="B10"/>
      <c r="C10" s="2"/>
      <c r="D10" s="2"/>
      <c r="E10" s="41" t="s">
        <v>18</v>
      </c>
      <c r="F10" s="42"/>
      <c r="G10" s="42"/>
      <c r="H10" s="42"/>
      <c r="I10" s="42"/>
      <c r="J10" s="42"/>
      <c r="K10" s="41" t="s">
        <v>18</v>
      </c>
      <c r="L10" s="42"/>
      <c r="M10" s="42"/>
      <c r="N10" s="42"/>
      <c r="O10" s="42"/>
      <c r="P10" s="42"/>
      <c r="Q10" s="41" t="s">
        <v>18</v>
      </c>
      <c r="R10" s="42"/>
      <c r="S10" s="42"/>
      <c r="T10" s="42"/>
      <c r="U10" s="42"/>
      <c r="V10" s="42"/>
      <c r="W10" s="41" t="s">
        <v>18</v>
      </c>
      <c r="X10" s="42"/>
      <c r="Y10" s="42"/>
      <c r="Z10" s="42"/>
      <c r="AA10" s="42"/>
      <c r="AB10" s="42"/>
    </row>
    <row r="11" spans="2:28">
      <c r="C11" t="s">
        <v>18</v>
      </c>
      <c r="E11" s="6" t="s">
        <v>19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6" t="s">
        <v>35</v>
      </c>
      <c r="L11" s="6" t="s">
        <v>35</v>
      </c>
      <c r="M11" s="6" t="s">
        <v>35</v>
      </c>
      <c r="N11" s="6" t="s">
        <v>35</v>
      </c>
      <c r="O11" s="6" t="s">
        <v>35</v>
      </c>
      <c r="P11" s="6" t="s">
        <v>35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33</v>
      </c>
      <c r="X11" s="6" t="s">
        <v>33</v>
      </c>
      <c r="Y11" s="6" t="s">
        <v>33</v>
      </c>
      <c r="Z11" s="6" t="s">
        <v>33</v>
      </c>
      <c r="AA11" s="6" t="s">
        <v>33</v>
      </c>
      <c r="AB11" s="6" t="s">
        <v>33</v>
      </c>
    </row>
    <row r="12" spans="2:28">
      <c r="C12" t="s">
        <v>14</v>
      </c>
      <c r="E12" s="1">
        <v>3</v>
      </c>
      <c r="F12" s="1">
        <v>5</v>
      </c>
      <c r="G12" s="1">
        <v>7</v>
      </c>
      <c r="H12" s="1">
        <v>10</v>
      </c>
      <c r="I12" s="1">
        <v>20</v>
      </c>
      <c r="J12" s="1">
        <v>31</v>
      </c>
      <c r="K12" s="1">
        <v>3</v>
      </c>
      <c r="L12" s="1">
        <v>5</v>
      </c>
      <c r="M12" s="1">
        <v>7</v>
      </c>
      <c r="N12" s="1">
        <v>10</v>
      </c>
      <c r="O12" s="1">
        <v>20</v>
      </c>
      <c r="P12" s="1">
        <v>31</v>
      </c>
      <c r="Q12" s="1">
        <v>3</v>
      </c>
      <c r="R12" s="1">
        <v>5</v>
      </c>
      <c r="S12" s="1">
        <v>7</v>
      </c>
      <c r="T12" s="1">
        <v>10</v>
      </c>
      <c r="U12" s="1">
        <v>20</v>
      </c>
      <c r="V12" s="1">
        <v>31</v>
      </c>
      <c r="W12" s="1">
        <v>3</v>
      </c>
      <c r="X12" s="1">
        <v>5</v>
      </c>
      <c r="Y12" s="1">
        <v>7</v>
      </c>
      <c r="Z12" s="1">
        <v>10</v>
      </c>
      <c r="AA12" s="1">
        <v>20</v>
      </c>
      <c r="AB12" s="1">
        <v>31</v>
      </c>
    </row>
    <row r="13" spans="2:28">
      <c r="C13" t="s">
        <v>15</v>
      </c>
      <c r="E13" s="1" t="s">
        <v>132</v>
      </c>
      <c r="F13" s="1" t="s">
        <v>132</v>
      </c>
      <c r="G13" s="1" t="s">
        <v>132</v>
      </c>
      <c r="H13" s="1" t="s">
        <v>132</v>
      </c>
      <c r="I13" s="1" t="s">
        <v>132</v>
      </c>
      <c r="J13" s="1" t="s">
        <v>132</v>
      </c>
      <c r="K13" s="1" t="s">
        <v>132</v>
      </c>
      <c r="L13" s="1" t="s">
        <v>132</v>
      </c>
      <c r="M13" s="1" t="s">
        <v>132</v>
      </c>
      <c r="N13" s="1" t="s">
        <v>132</v>
      </c>
      <c r="O13" s="1" t="s">
        <v>132</v>
      </c>
      <c r="P13" s="1" t="s">
        <v>132</v>
      </c>
      <c r="Q13" s="1" t="s">
        <v>132</v>
      </c>
      <c r="R13" s="1" t="s">
        <v>132</v>
      </c>
      <c r="S13" s="1" t="s">
        <v>132</v>
      </c>
      <c r="T13" s="1" t="s">
        <v>132</v>
      </c>
      <c r="U13" s="1" t="s">
        <v>132</v>
      </c>
      <c r="V13" s="1" t="s">
        <v>132</v>
      </c>
      <c r="W13" s="1" t="s">
        <v>132</v>
      </c>
      <c r="X13" s="1" t="s">
        <v>132</v>
      </c>
      <c r="Y13" s="1" t="s">
        <v>132</v>
      </c>
      <c r="Z13" s="1" t="s">
        <v>132</v>
      </c>
      <c r="AA13" s="1" t="s">
        <v>132</v>
      </c>
      <c r="AB13" s="1" t="s">
        <v>132</v>
      </c>
    </row>
    <row r="14" spans="2:28">
      <c r="C14" s="1" t="s">
        <v>17</v>
      </c>
      <c r="D14" s="1"/>
    </row>
    <row r="15" spans="2:28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>
      <c r="C16" s="1">
        <v>18</v>
      </c>
      <c r="D16" s="1"/>
      <c r="E16" s="4">
        <v>17.5</v>
      </c>
      <c r="F16" s="4">
        <v>20.83</v>
      </c>
      <c r="G16" s="4">
        <v>22.92</v>
      </c>
      <c r="H16" s="4">
        <v>25</v>
      </c>
      <c r="I16" s="4">
        <v>26.25</v>
      </c>
      <c r="J16" s="4">
        <v>27.92</v>
      </c>
      <c r="K16" s="4">
        <v>26.88</v>
      </c>
      <c r="L16" s="4">
        <v>31.45</v>
      </c>
      <c r="M16" s="4">
        <v>34.799999999999997</v>
      </c>
      <c r="N16" s="4">
        <v>38.130000000000003</v>
      </c>
      <c r="O16" s="4">
        <v>42.5</v>
      </c>
      <c r="P16" s="4">
        <v>44.8</v>
      </c>
      <c r="Q16" s="4">
        <v>35</v>
      </c>
      <c r="R16" s="4">
        <v>41.66</v>
      </c>
      <c r="S16" s="4">
        <v>45.84</v>
      </c>
      <c r="T16" s="4">
        <v>50</v>
      </c>
      <c r="U16" s="4">
        <v>52.5</v>
      </c>
      <c r="V16" s="4">
        <v>55.84</v>
      </c>
      <c r="W16" s="4">
        <v>47.5</v>
      </c>
      <c r="X16" s="4">
        <v>55.82</v>
      </c>
      <c r="Y16" s="4">
        <v>61.68</v>
      </c>
      <c r="Z16" s="4">
        <v>67.5</v>
      </c>
      <c r="AA16" s="4">
        <v>74.16</v>
      </c>
      <c r="AB16" s="4">
        <v>78.34</v>
      </c>
    </row>
    <row r="17" spans="3:28">
      <c r="C17" s="1">
        <v>19</v>
      </c>
      <c r="D17" s="1"/>
      <c r="E17" s="4">
        <v>17.5</v>
      </c>
      <c r="F17" s="4">
        <v>20.83</v>
      </c>
      <c r="G17" s="4">
        <v>22.92</v>
      </c>
      <c r="H17" s="4">
        <v>25</v>
      </c>
      <c r="I17" s="4">
        <v>26.25</v>
      </c>
      <c r="J17" s="4">
        <v>27.92</v>
      </c>
      <c r="K17" s="4">
        <v>26.88</v>
      </c>
      <c r="L17" s="4">
        <v>31.45</v>
      </c>
      <c r="M17" s="4">
        <v>34.799999999999997</v>
      </c>
      <c r="N17" s="4">
        <v>38.130000000000003</v>
      </c>
      <c r="O17" s="4">
        <v>42.5</v>
      </c>
      <c r="P17" s="4">
        <v>44.8</v>
      </c>
      <c r="Q17" s="4">
        <v>35</v>
      </c>
      <c r="R17" s="4">
        <v>41.66</v>
      </c>
      <c r="S17" s="4">
        <v>45.84</v>
      </c>
      <c r="T17" s="4">
        <v>50</v>
      </c>
      <c r="U17" s="4">
        <v>52.5</v>
      </c>
      <c r="V17" s="4">
        <v>55.84</v>
      </c>
      <c r="W17" s="4">
        <v>47.5</v>
      </c>
      <c r="X17" s="4">
        <v>55.82</v>
      </c>
      <c r="Y17" s="4">
        <v>61.68</v>
      </c>
      <c r="Z17" s="4">
        <v>67.5</v>
      </c>
      <c r="AA17" s="4">
        <v>74.16</v>
      </c>
      <c r="AB17" s="4">
        <v>78.34</v>
      </c>
    </row>
    <row r="18" spans="3:28">
      <c r="C18" s="1">
        <v>20</v>
      </c>
      <c r="D18" s="1"/>
      <c r="E18" s="4">
        <v>17.5</v>
      </c>
      <c r="F18" s="4">
        <v>20.83</v>
      </c>
      <c r="G18" s="4">
        <v>22.92</v>
      </c>
      <c r="H18" s="4">
        <v>25</v>
      </c>
      <c r="I18" s="4">
        <v>26.25</v>
      </c>
      <c r="J18" s="4">
        <v>27.92</v>
      </c>
      <c r="K18" s="4">
        <v>26.88</v>
      </c>
      <c r="L18" s="4">
        <v>31.45</v>
      </c>
      <c r="M18" s="4">
        <v>34.799999999999997</v>
      </c>
      <c r="N18" s="4">
        <v>38.130000000000003</v>
      </c>
      <c r="O18" s="4">
        <v>42.5</v>
      </c>
      <c r="P18" s="4">
        <v>44.8</v>
      </c>
      <c r="Q18" s="4">
        <v>35</v>
      </c>
      <c r="R18" s="4">
        <v>41.66</v>
      </c>
      <c r="S18" s="4">
        <v>45.84</v>
      </c>
      <c r="T18" s="4">
        <v>50</v>
      </c>
      <c r="U18" s="4">
        <v>52.5</v>
      </c>
      <c r="V18" s="4">
        <v>55.84</v>
      </c>
      <c r="W18" s="4">
        <v>47.5</v>
      </c>
      <c r="X18" s="4">
        <v>55.82</v>
      </c>
      <c r="Y18" s="4">
        <v>61.68</v>
      </c>
      <c r="Z18" s="4">
        <v>67.5</v>
      </c>
      <c r="AA18" s="4">
        <v>74.16</v>
      </c>
      <c r="AB18" s="4">
        <v>78.34</v>
      </c>
    </row>
    <row r="19" spans="3:28">
      <c r="C19" s="1">
        <v>21</v>
      </c>
      <c r="D19" s="1"/>
      <c r="E19" s="4">
        <v>17.5</v>
      </c>
      <c r="F19" s="4">
        <v>20.83</v>
      </c>
      <c r="G19" s="4">
        <v>22.92</v>
      </c>
      <c r="H19" s="4">
        <v>25</v>
      </c>
      <c r="I19" s="4">
        <v>26.25</v>
      </c>
      <c r="J19" s="4">
        <v>27.92</v>
      </c>
      <c r="K19" s="4">
        <v>26.88</v>
      </c>
      <c r="L19" s="4">
        <v>31.45</v>
      </c>
      <c r="M19" s="4">
        <v>34.799999999999997</v>
      </c>
      <c r="N19" s="4">
        <v>38.130000000000003</v>
      </c>
      <c r="O19" s="4">
        <v>42.5</v>
      </c>
      <c r="P19" s="4">
        <v>44.8</v>
      </c>
      <c r="Q19" s="4">
        <v>35</v>
      </c>
      <c r="R19" s="4">
        <v>41.66</v>
      </c>
      <c r="S19" s="4">
        <v>45.84</v>
      </c>
      <c r="T19" s="4">
        <v>50</v>
      </c>
      <c r="U19" s="4">
        <v>52.5</v>
      </c>
      <c r="V19" s="4">
        <v>55.84</v>
      </c>
      <c r="W19" s="4">
        <v>47.5</v>
      </c>
      <c r="X19" s="4">
        <v>55.82</v>
      </c>
      <c r="Y19" s="4">
        <v>61.68</v>
      </c>
      <c r="Z19" s="4">
        <v>67.5</v>
      </c>
      <c r="AA19" s="4">
        <v>74.16</v>
      </c>
      <c r="AB19" s="4">
        <v>78.34</v>
      </c>
    </row>
    <row r="20" spans="3:28">
      <c r="C20" s="1">
        <v>22</v>
      </c>
      <c r="D20" s="1"/>
      <c r="E20" s="4">
        <v>17.5</v>
      </c>
      <c r="F20" s="4">
        <v>20.83</v>
      </c>
      <c r="G20" s="4">
        <v>22.92</v>
      </c>
      <c r="H20" s="4">
        <v>25</v>
      </c>
      <c r="I20" s="4">
        <v>26.25</v>
      </c>
      <c r="J20" s="4">
        <v>27.92</v>
      </c>
      <c r="K20" s="4">
        <v>26.88</v>
      </c>
      <c r="L20" s="4">
        <v>31.45</v>
      </c>
      <c r="M20" s="4">
        <v>34.799999999999997</v>
      </c>
      <c r="N20" s="4">
        <v>38.130000000000003</v>
      </c>
      <c r="O20" s="4">
        <v>42.5</v>
      </c>
      <c r="P20" s="4">
        <v>44.8</v>
      </c>
      <c r="Q20" s="4">
        <v>35</v>
      </c>
      <c r="R20" s="4">
        <v>41.66</v>
      </c>
      <c r="S20" s="4">
        <v>45.84</v>
      </c>
      <c r="T20" s="4">
        <v>50</v>
      </c>
      <c r="U20" s="4">
        <v>52.5</v>
      </c>
      <c r="V20" s="4">
        <v>55.84</v>
      </c>
      <c r="W20" s="4">
        <v>47.5</v>
      </c>
      <c r="X20" s="4">
        <v>55.82</v>
      </c>
      <c r="Y20" s="4">
        <v>61.68</v>
      </c>
      <c r="Z20" s="4">
        <v>67.5</v>
      </c>
      <c r="AA20" s="4">
        <v>74.16</v>
      </c>
      <c r="AB20" s="4">
        <v>78.34</v>
      </c>
    </row>
    <row r="21" spans="3:28">
      <c r="C21" s="1">
        <v>23</v>
      </c>
      <c r="D21" s="1"/>
      <c r="E21" s="4">
        <v>17.5</v>
      </c>
      <c r="F21" s="4">
        <v>20.83</v>
      </c>
      <c r="G21" s="4">
        <v>22.92</v>
      </c>
      <c r="H21" s="4">
        <v>25</v>
      </c>
      <c r="I21" s="4">
        <v>26.25</v>
      </c>
      <c r="J21" s="4">
        <v>27.92</v>
      </c>
      <c r="K21" s="4">
        <v>26.88</v>
      </c>
      <c r="L21" s="4">
        <v>31.45</v>
      </c>
      <c r="M21" s="4">
        <v>34.799999999999997</v>
      </c>
      <c r="N21" s="4">
        <v>38.130000000000003</v>
      </c>
      <c r="O21" s="4">
        <v>42.5</v>
      </c>
      <c r="P21" s="4">
        <v>44.8</v>
      </c>
      <c r="Q21" s="4">
        <v>35</v>
      </c>
      <c r="R21" s="4">
        <v>41.66</v>
      </c>
      <c r="S21" s="4">
        <v>45.84</v>
      </c>
      <c r="T21" s="4">
        <v>50</v>
      </c>
      <c r="U21" s="4">
        <v>52.5</v>
      </c>
      <c r="V21" s="4">
        <v>55.84</v>
      </c>
      <c r="W21" s="4">
        <v>47.5</v>
      </c>
      <c r="X21" s="4">
        <v>55.82</v>
      </c>
      <c r="Y21" s="4">
        <v>61.68</v>
      </c>
      <c r="Z21" s="4">
        <v>67.5</v>
      </c>
      <c r="AA21" s="4">
        <v>74.16</v>
      </c>
      <c r="AB21" s="4">
        <v>78.34</v>
      </c>
    </row>
    <row r="22" spans="3:28">
      <c r="C22" s="1">
        <v>24</v>
      </c>
      <c r="D22" s="1"/>
      <c r="E22" s="4">
        <v>17.5</v>
      </c>
      <c r="F22" s="4">
        <v>20.83</v>
      </c>
      <c r="G22" s="4">
        <v>22.92</v>
      </c>
      <c r="H22" s="4">
        <v>25</v>
      </c>
      <c r="I22" s="4">
        <v>26.25</v>
      </c>
      <c r="J22" s="4">
        <v>27.92</v>
      </c>
      <c r="K22" s="4">
        <v>26.88</v>
      </c>
      <c r="L22" s="4">
        <v>31.45</v>
      </c>
      <c r="M22" s="4">
        <v>34.799999999999997</v>
      </c>
      <c r="N22" s="4">
        <v>38.130000000000003</v>
      </c>
      <c r="O22" s="4">
        <v>42.5</v>
      </c>
      <c r="P22" s="4">
        <v>44.8</v>
      </c>
      <c r="Q22" s="4">
        <v>35</v>
      </c>
      <c r="R22" s="4">
        <v>41.66</v>
      </c>
      <c r="S22" s="4">
        <v>45.84</v>
      </c>
      <c r="T22" s="4">
        <v>50</v>
      </c>
      <c r="U22" s="4">
        <v>52.5</v>
      </c>
      <c r="V22" s="4">
        <v>55.84</v>
      </c>
      <c r="W22" s="4">
        <v>47.5</v>
      </c>
      <c r="X22" s="4">
        <v>55.82</v>
      </c>
      <c r="Y22" s="4">
        <v>61.68</v>
      </c>
      <c r="Z22" s="4">
        <v>67.5</v>
      </c>
      <c r="AA22" s="4">
        <v>74.16</v>
      </c>
      <c r="AB22" s="4">
        <v>78.34</v>
      </c>
    </row>
    <row r="23" spans="3:28">
      <c r="C23" s="1">
        <v>25</v>
      </c>
      <c r="D23" s="1"/>
      <c r="E23" s="4">
        <v>17.5</v>
      </c>
      <c r="F23" s="4">
        <v>20.83</v>
      </c>
      <c r="G23" s="4">
        <v>22.92</v>
      </c>
      <c r="H23" s="4">
        <v>25</v>
      </c>
      <c r="I23" s="4">
        <v>26.25</v>
      </c>
      <c r="J23" s="4">
        <v>27.92</v>
      </c>
      <c r="K23" s="4">
        <v>26.88</v>
      </c>
      <c r="L23" s="4">
        <v>31.45</v>
      </c>
      <c r="M23" s="4">
        <v>34.799999999999997</v>
      </c>
      <c r="N23" s="4">
        <v>38.130000000000003</v>
      </c>
      <c r="O23" s="4">
        <v>42.5</v>
      </c>
      <c r="P23" s="4">
        <v>44.8</v>
      </c>
      <c r="Q23" s="4">
        <v>35</v>
      </c>
      <c r="R23" s="4">
        <v>41.66</v>
      </c>
      <c r="S23" s="4">
        <v>45.84</v>
      </c>
      <c r="T23" s="4">
        <v>50</v>
      </c>
      <c r="U23" s="4">
        <v>52.5</v>
      </c>
      <c r="V23" s="4">
        <v>55.84</v>
      </c>
      <c r="W23" s="4">
        <v>47.5</v>
      </c>
      <c r="X23" s="4">
        <v>55.82</v>
      </c>
      <c r="Y23" s="4">
        <v>61.68</v>
      </c>
      <c r="Z23" s="4">
        <v>67.5</v>
      </c>
      <c r="AA23" s="4">
        <v>74.16</v>
      </c>
      <c r="AB23" s="4">
        <v>78.34</v>
      </c>
    </row>
    <row r="24" spans="3:28">
      <c r="C24" s="1">
        <v>26</v>
      </c>
      <c r="D24" s="1"/>
      <c r="E24" s="4">
        <v>17.5</v>
      </c>
      <c r="F24" s="4">
        <v>20.83</v>
      </c>
      <c r="G24" s="4">
        <v>22.92</v>
      </c>
      <c r="H24" s="4">
        <v>25</v>
      </c>
      <c r="I24" s="4">
        <v>26.25</v>
      </c>
      <c r="J24" s="4">
        <v>27.92</v>
      </c>
      <c r="K24" s="4">
        <v>26.88</v>
      </c>
      <c r="L24" s="4">
        <v>31.45</v>
      </c>
      <c r="M24" s="4">
        <v>34.799999999999997</v>
      </c>
      <c r="N24" s="4">
        <v>38.130000000000003</v>
      </c>
      <c r="O24" s="4">
        <v>42.5</v>
      </c>
      <c r="P24" s="4">
        <v>44.8</v>
      </c>
      <c r="Q24" s="4">
        <v>35</v>
      </c>
      <c r="R24" s="4">
        <v>41.66</v>
      </c>
      <c r="S24" s="4">
        <v>45.84</v>
      </c>
      <c r="T24" s="4">
        <v>50</v>
      </c>
      <c r="U24" s="4">
        <v>52.5</v>
      </c>
      <c r="V24" s="4">
        <v>55.84</v>
      </c>
      <c r="W24" s="4">
        <v>47.5</v>
      </c>
      <c r="X24" s="4">
        <v>55.82</v>
      </c>
      <c r="Y24" s="4">
        <v>61.68</v>
      </c>
      <c r="Z24" s="4">
        <v>67.5</v>
      </c>
      <c r="AA24" s="4">
        <v>74.16</v>
      </c>
      <c r="AB24" s="4">
        <v>78.34</v>
      </c>
    </row>
    <row r="25" spans="3:28">
      <c r="C25" s="1">
        <v>27</v>
      </c>
      <c r="D25" s="1"/>
      <c r="E25" s="4">
        <v>17.5</v>
      </c>
      <c r="F25" s="4">
        <v>20.83</v>
      </c>
      <c r="G25" s="4">
        <v>22.92</v>
      </c>
      <c r="H25" s="4">
        <v>25</v>
      </c>
      <c r="I25" s="4">
        <v>26.25</v>
      </c>
      <c r="J25" s="4">
        <v>27.92</v>
      </c>
      <c r="K25" s="4">
        <v>26.88</v>
      </c>
      <c r="L25" s="4">
        <v>31.45</v>
      </c>
      <c r="M25" s="4">
        <v>34.799999999999997</v>
      </c>
      <c r="N25" s="4">
        <v>38.130000000000003</v>
      </c>
      <c r="O25" s="4">
        <v>42.5</v>
      </c>
      <c r="P25" s="4">
        <v>44.8</v>
      </c>
      <c r="Q25" s="4">
        <v>35</v>
      </c>
      <c r="R25" s="4">
        <v>41.66</v>
      </c>
      <c r="S25" s="4">
        <v>45.84</v>
      </c>
      <c r="T25" s="4">
        <v>50</v>
      </c>
      <c r="U25" s="4">
        <v>52.5</v>
      </c>
      <c r="V25" s="4">
        <v>55.84</v>
      </c>
      <c r="W25" s="4">
        <v>47.5</v>
      </c>
      <c r="X25" s="4">
        <v>55.82</v>
      </c>
      <c r="Y25" s="4">
        <v>61.68</v>
      </c>
      <c r="Z25" s="4">
        <v>67.5</v>
      </c>
      <c r="AA25" s="4">
        <v>74.16</v>
      </c>
      <c r="AB25" s="4">
        <v>78.34</v>
      </c>
    </row>
    <row r="26" spans="3:28">
      <c r="C26" s="1">
        <v>28</v>
      </c>
      <c r="D26" s="1"/>
      <c r="E26" s="4">
        <v>17.5</v>
      </c>
      <c r="F26" s="4">
        <v>20.83</v>
      </c>
      <c r="G26" s="4">
        <v>22.92</v>
      </c>
      <c r="H26" s="4">
        <v>25</v>
      </c>
      <c r="I26" s="4">
        <v>26.25</v>
      </c>
      <c r="J26" s="4">
        <v>27.92</v>
      </c>
      <c r="K26" s="4">
        <v>26.88</v>
      </c>
      <c r="L26" s="4">
        <v>31.45</v>
      </c>
      <c r="M26" s="4">
        <v>34.799999999999997</v>
      </c>
      <c r="N26" s="4">
        <v>38.130000000000003</v>
      </c>
      <c r="O26" s="4">
        <v>42.5</v>
      </c>
      <c r="P26" s="4">
        <v>44.8</v>
      </c>
      <c r="Q26" s="4">
        <v>35</v>
      </c>
      <c r="R26" s="4">
        <v>41.66</v>
      </c>
      <c r="S26" s="4">
        <v>45.84</v>
      </c>
      <c r="T26" s="4">
        <v>50</v>
      </c>
      <c r="U26" s="4">
        <v>52.5</v>
      </c>
      <c r="V26" s="4">
        <v>55.84</v>
      </c>
      <c r="W26" s="4">
        <v>47.5</v>
      </c>
      <c r="X26" s="4">
        <v>55.82</v>
      </c>
      <c r="Y26" s="4">
        <v>61.68</v>
      </c>
      <c r="Z26" s="4">
        <v>67.5</v>
      </c>
      <c r="AA26" s="4">
        <v>74.16</v>
      </c>
      <c r="AB26" s="4">
        <v>78.34</v>
      </c>
    </row>
    <row r="27" spans="3:28">
      <c r="C27" s="1">
        <v>29</v>
      </c>
      <c r="D27" s="1"/>
      <c r="E27" s="4">
        <v>17.5</v>
      </c>
      <c r="F27" s="4">
        <v>20.83</v>
      </c>
      <c r="G27" s="4">
        <v>22.92</v>
      </c>
      <c r="H27" s="4">
        <v>25</v>
      </c>
      <c r="I27" s="4">
        <v>26.25</v>
      </c>
      <c r="J27" s="4">
        <v>27.92</v>
      </c>
      <c r="K27" s="4">
        <v>26.88</v>
      </c>
      <c r="L27" s="4">
        <v>31.45</v>
      </c>
      <c r="M27" s="4">
        <v>34.799999999999997</v>
      </c>
      <c r="N27" s="4">
        <v>38.130000000000003</v>
      </c>
      <c r="O27" s="4">
        <v>42.5</v>
      </c>
      <c r="P27" s="4">
        <v>44.8</v>
      </c>
      <c r="Q27" s="4">
        <v>35</v>
      </c>
      <c r="R27" s="4">
        <v>41.66</v>
      </c>
      <c r="S27" s="4">
        <v>45.84</v>
      </c>
      <c r="T27" s="4">
        <v>50</v>
      </c>
      <c r="U27" s="4">
        <v>52.5</v>
      </c>
      <c r="V27" s="4">
        <v>55.84</v>
      </c>
      <c r="W27" s="4">
        <v>47.5</v>
      </c>
      <c r="X27" s="4">
        <v>55.82</v>
      </c>
      <c r="Y27" s="4">
        <v>61.68</v>
      </c>
      <c r="Z27" s="4">
        <v>67.5</v>
      </c>
      <c r="AA27" s="4">
        <v>74.16</v>
      </c>
      <c r="AB27" s="4">
        <v>78.34</v>
      </c>
    </row>
    <row r="28" spans="3:28">
      <c r="C28" s="1">
        <v>30</v>
      </c>
      <c r="D28" s="1"/>
      <c r="E28" s="4">
        <v>17.5</v>
      </c>
      <c r="F28" s="4">
        <v>20.83</v>
      </c>
      <c r="G28" s="4">
        <v>22.92</v>
      </c>
      <c r="H28" s="4">
        <v>25</v>
      </c>
      <c r="I28" s="4">
        <v>26.25</v>
      </c>
      <c r="J28" s="4">
        <v>27.92</v>
      </c>
      <c r="K28" s="4">
        <v>26.88</v>
      </c>
      <c r="L28" s="4">
        <v>31.45</v>
      </c>
      <c r="M28" s="4">
        <v>34.799999999999997</v>
      </c>
      <c r="N28" s="4">
        <v>38.130000000000003</v>
      </c>
      <c r="O28" s="4">
        <v>42.5</v>
      </c>
      <c r="P28" s="4">
        <v>44.8</v>
      </c>
      <c r="Q28" s="4">
        <v>35</v>
      </c>
      <c r="R28" s="4">
        <v>41.66</v>
      </c>
      <c r="S28" s="4">
        <v>45.84</v>
      </c>
      <c r="T28" s="4">
        <v>50</v>
      </c>
      <c r="U28" s="4">
        <v>52.5</v>
      </c>
      <c r="V28" s="4">
        <v>55.84</v>
      </c>
      <c r="W28" s="4">
        <v>47.5</v>
      </c>
      <c r="X28" s="4">
        <v>55.82</v>
      </c>
      <c r="Y28" s="4">
        <v>61.68</v>
      </c>
      <c r="Z28" s="4">
        <v>67.5</v>
      </c>
      <c r="AA28" s="4">
        <v>74.16</v>
      </c>
      <c r="AB28" s="4">
        <v>78.34</v>
      </c>
    </row>
    <row r="29" spans="3:28">
      <c r="C29" s="1">
        <v>31</v>
      </c>
      <c r="D29" s="1"/>
      <c r="E29" s="4">
        <v>17.5</v>
      </c>
      <c r="F29" s="4">
        <v>20.83</v>
      </c>
      <c r="G29" s="4">
        <v>22.92</v>
      </c>
      <c r="H29" s="4">
        <v>25</v>
      </c>
      <c r="I29" s="4">
        <v>26.25</v>
      </c>
      <c r="J29" s="4">
        <v>27.92</v>
      </c>
      <c r="K29" s="4">
        <v>26.88</v>
      </c>
      <c r="L29" s="4">
        <v>31.45</v>
      </c>
      <c r="M29" s="4">
        <v>34.799999999999997</v>
      </c>
      <c r="N29" s="4">
        <v>38.130000000000003</v>
      </c>
      <c r="O29" s="4">
        <v>42.5</v>
      </c>
      <c r="P29" s="4">
        <v>44.8</v>
      </c>
      <c r="Q29" s="4">
        <v>35</v>
      </c>
      <c r="R29" s="4">
        <v>41.66</v>
      </c>
      <c r="S29" s="4">
        <v>45.84</v>
      </c>
      <c r="T29" s="4">
        <v>50</v>
      </c>
      <c r="U29" s="4">
        <v>52.5</v>
      </c>
      <c r="V29" s="4">
        <v>55.84</v>
      </c>
      <c r="W29" s="4">
        <v>47.5</v>
      </c>
      <c r="X29" s="4">
        <v>55.82</v>
      </c>
      <c r="Y29" s="4">
        <v>61.68</v>
      </c>
      <c r="Z29" s="4">
        <v>67.5</v>
      </c>
      <c r="AA29" s="4">
        <v>74.16</v>
      </c>
      <c r="AB29" s="4">
        <v>78.34</v>
      </c>
    </row>
    <row r="30" spans="3:28">
      <c r="C30" s="1">
        <v>32</v>
      </c>
      <c r="D30" s="1"/>
      <c r="E30" s="4">
        <v>17.5</v>
      </c>
      <c r="F30" s="4">
        <v>20.83</v>
      </c>
      <c r="G30" s="4">
        <v>22.92</v>
      </c>
      <c r="H30" s="4">
        <v>25</v>
      </c>
      <c r="I30" s="4">
        <v>26.25</v>
      </c>
      <c r="J30" s="4">
        <v>27.92</v>
      </c>
      <c r="K30" s="4">
        <v>26.88</v>
      </c>
      <c r="L30" s="4">
        <v>31.45</v>
      </c>
      <c r="M30" s="4">
        <v>34.799999999999997</v>
      </c>
      <c r="N30" s="4">
        <v>38.130000000000003</v>
      </c>
      <c r="O30" s="4">
        <v>42.5</v>
      </c>
      <c r="P30" s="4">
        <v>44.8</v>
      </c>
      <c r="Q30" s="4">
        <v>35</v>
      </c>
      <c r="R30" s="4">
        <v>41.66</v>
      </c>
      <c r="S30" s="4">
        <v>45.84</v>
      </c>
      <c r="T30" s="4">
        <v>50</v>
      </c>
      <c r="U30" s="4">
        <v>52.5</v>
      </c>
      <c r="V30" s="4">
        <v>55.84</v>
      </c>
      <c r="W30" s="4">
        <v>47.5</v>
      </c>
      <c r="X30" s="4">
        <v>55.82</v>
      </c>
      <c r="Y30" s="4">
        <v>61.68</v>
      </c>
      <c r="Z30" s="4">
        <v>67.5</v>
      </c>
      <c r="AA30" s="4">
        <v>74.16</v>
      </c>
      <c r="AB30" s="4">
        <v>78.34</v>
      </c>
    </row>
    <row r="31" spans="3:28">
      <c r="C31" s="1">
        <v>33</v>
      </c>
      <c r="D31" s="1"/>
      <c r="E31" s="4">
        <v>17.5</v>
      </c>
      <c r="F31" s="4">
        <v>20.83</v>
      </c>
      <c r="G31" s="4">
        <v>22.92</v>
      </c>
      <c r="H31" s="4">
        <v>25</v>
      </c>
      <c r="I31" s="4">
        <v>26.25</v>
      </c>
      <c r="J31" s="4">
        <v>27.92</v>
      </c>
      <c r="K31" s="4">
        <v>26.88</v>
      </c>
      <c r="L31" s="4">
        <v>31.45</v>
      </c>
      <c r="M31" s="4">
        <v>34.799999999999997</v>
      </c>
      <c r="N31" s="4">
        <v>38.130000000000003</v>
      </c>
      <c r="O31" s="4">
        <v>42.5</v>
      </c>
      <c r="P31" s="4">
        <v>44.8</v>
      </c>
      <c r="Q31" s="4">
        <v>35</v>
      </c>
      <c r="R31" s="4">
        <v>41.66</v>
      </c>
      <c r="S31" s="4">
        <v>45.84</v>
      </c>
      <c r="T31" s="4">
        <v>50</v>
      </c>
      <c r="U31" s="4">
        <v>52.5</v>
      </c>
      <c r="V31" s="4">
        <v>55.84</v>
      </c>
      <c r="W31" s="4">
        <v>47.5</v>
      </c>
      <c r="X31" s="4">
        <v>55.82</v>
      </c>
      <c r="Y31" s="4">
        <v>61.68</v>
      </c>
      <c r="Z31" s="4">
        <v>67.5</v>
      </c>
      <c r="AA31" s="4">
        <v>74.16</v>
      </c>
      <c r="AB31" s="4">
        <v>78.34</v>
      </c>
    </row>
    <row r="32" spans="3:28">
      <c r="C32" s="1">
        <v>34</v>
      </c>
      <c r="D32" s="1"/>
      <c r="E32" s="4">
        <v>17.5</v>
      </c>
      <c r="F32" s="4">
        <v>20.83</v>
      </c>
      <c r="G32" s="4">
        <v>22.92</v>
      </c>
      <c r="H32" s="4">
        <v>25</v>
      </c>
      <c r="I32" s="4">
        <v>26.25</v>
      </c>
      <c r="J32" s="4">
        <v>27.92</v>
      </c>
      <c r="K32" s="4">
        <v>26.88</v>
      </c>
      <c r="L32" s="4">
        <v>31.45</v>
      </c>
      <c r="M32" s="4">
        <v>34.799999999999997</v>
      </c>
      <c r="N32" s="4">
        <v>38.130000000000003</v>
      </c>
      <c r="O32" s="4">
        <v>42.5</v>
      </c>
      <c r="P32" s="4">
        <v>44.8</v>
      </c>
      <c r="Q32" s="4">
        <v>35</v>
      </c>
      <c r="R32" s="4">
        <v>41.66</v>
      </c>
      <c r="S32" s="4">
        <v>45.84</v>
      </c>
      <c r="T32" s="4">
        <v>50</v>
      </c>
      <c r="U32" s="4">
        <v>52.5</v>
      </c>
      <c r="V32" s="4">
        <v>55.84</v>
      </c>
      <c r="W32" s="4">
        <v>47.5</v>
      </c>
      <c r="X32" s="4">
        <v>55.82</v>
      </c>
      <c r="Y32" s="4">
        <v>61.68</v>
      </c>
      <c r="Z32" s="4">
        <v>67.5</v>
      </c>
      <c r="AA32" s="4">
        <v>74.16</v>
      </c>
      <c r="AB32" s="4">
        <v>78.34</v>
      </c>
    </row>
    <row r="33" spans="3:28">
      <c r="C33" s="1">
        <v>35</v>
      </c>
      <c r="D33" s="1"/>
      <c r="E33" s="4">
        <v>17.5</v>
      </c>
      <c r="F33" s="4">
        <v>20.83</v>
      </c>
      <c r="G33" s="4">
        <v>22.92</v>
      </c>
      <c r="H33" s="4">
        <v>25</v>
      </c>
      <c r="I33" s="4">
        <v>26.25</v>
      </c>
      <c r="J33" s="4">
        <v>27.92</v>
      </c>
      <c r="K33" s="4">
        <v>26.88</v>
      </c>
      <c r="L33" s="4">
        <v>31.45</v>
      </c>
      <c r="M33" s="4">
        <v>34.799999999999997</v>
      </c>
      <c r="N33" s="4">
        <v>38.130000000000003</v>
      </c>
      <c r="O33" s="4">
        <v>42.5</v>
      </c>
      <c r="P33" s="4">
        <v>44.8</v>
      </c>
      <c r="Q33" s="4">
        <v>35</v>
      </c>
      <c r="R33" s="4">
        <v>41.66</v>
      </c>
      <c r="S33" s="4">
        <v>45.84</v>
      </c>
      <c r="T33" s="4">
        <v>50</v>
      </c>
      <c r="U33" s="4">
        <v>52.5</v>
      </c>
      <c r="V33" s="4">
        <v>55.84</v>
      </c>
      <c r="W33" s="4">
        <v>47.5</v>
      </c>
      <c r="X33" s="4">
        <v>55.82</v>
      </c>
      <c r="Y33" s="4">
        <v>61.68</v>
      </c>
      <c r="Z33" s="4">
        <v>67.5</v>
      </c>
      <c r="AA33" s="4">
        <v>74.16</v>
      </c>
      <c r="AB33" s="4">
        <v>78.34</v>
      </c>
    </row>
    <row r="34" spans="3:28">
      <c r="C34" s="1">
        <v>36</v>
      </c>
      <c r="D34" s="1"/>
      <c r="E34" s="4">
        <v>17.5</v>
      </c>
      <c r="F34" s="4">
        <v>20.83</v>
      </c>
      <c r="G34" s="4">
        <v>22.92</v>
      </c>
      <c r="H34" s="4">
        <v>25</v>
      </c>
      <c r="I34" s="4">
        <v>26.25</v>
      </c>
      <c r="J34" s="4">
        <v>27.92</v>
      </c>
      <c r="K34" s="4">
        <v>26.88</v>
      </c>
      <c r="L34" s="4">
        <v>31.45</v>
      </c>
      <c r="M34" s="4">
        <v>34.799999999999997</v>
      </c>
      <c r="N34" s="4">
        <v>38.130000000000003</v>
      </c>
      <c r="O34" s="4">
        <v>42.5</v>
      </c>
      <c r="P34" s="4">
        <v>44.8</v>
      </c>
      <c r="Q34" s="4">
        <v>35</v>
      </c>
      <c r="R34" s="4">
        <v>41.66</v>
      </c>
      <c r="S34" s="4">
        <v>45.84</v>
      </c>
      <c r="T34" s="4">
        <v>50</v>
      </c>
      <c r="U34" s="4">
        <v>52.5</v>
      </c>
      <c r="V34" s="4">
        <v>55.84</v>
      </c>
      <c r="W34" s="4">
        <v>47.5</v>
      </c>
      <c r="X34" s="4">
        <v>55.82</v>
      </c>
      <c r="Y34" s="4">
        <v>61.68</v>
      </c>
      <c r="Z34" s="4">
        <v>67.5</v>
      </c>
      <c r="AA34" s="4">
        <v>74.16</v>
      </c>
      <c r="AB34" s="4">
        <v>78.34</v>
      </c>
    </row>
    <row r="35" spans="3:28">
      <c r="C35" s="1">
        <v>37</v>
      </c>
      <c r="D35" s="1"/>
      <c r="E35" s="4">
        <v>17.5</v>
      </c>
      <c r="F35" s="4">
        <v>20.83</v>
      </c>
      <c r="G35" s="4">
        <v>22.92</v>
      </c>
      <c r="H35" s="4">
        <v>25</v>
      </c>
      <c r="I35" s="4">
        <v>26.25</v>
      </c>
      <c r="J35" s="4">
        <v>27.92</v>
      </c>
      <c r="K35" s="4">
        <v>26.88</v>
      </c>
      <c r="L35" s="4">
        <v>31.45</v>
      </c>
      <c r="M35" s="4">
        <v>34.799999999999997</v>
      </c>
      <c r="N35" s="4">
        <v>38.130000000000003</v>
      </c>
      <c r="O35" s="4">
        <v>42.5</v>
      </c>
      <c r="P35" s="4">
        <v>44.8</v>
      </c>
      <c r="Q35" s="4">
        <v>35</v>
      </c>
      <c r="R35" s="4">
        <v>41.66</v>
      </c>
      <c r="S35" s="4">
        <v>45.84</v>
      </c>
      <c r="T35" s="4">
        <v>50</v>
      </c>
      <c r="U35" s="4">
        <v>52.5</v>
      </c>
      <c r="V35" s="4">
        <v>55.84</v>
      </c>
      <c r="W35" s="4">
        <v>47.5</v>
      </c>
      <c r="X35" s="4">
        <v>55.82</v>
      </c>
      <c r="Y35" s="4">
        <v>61.68</v>
      </c>
      <c r="Z35" s="4">
        <v>67.5</v>
      </c>
      <c r="AA35" s="4">
        <v>74.16</v>
      </c>
      <c r="AB35" s="4">
        <v>78.34</v>
      </c>
    </row>
    <row r="36" spans="3:28">
      <c r="C36" s="1">
        <v>38</v>
      </c>
      <c r="D36" s="1"/>
      <c r="E36" s="4">
        <v>17.5</v>
      </c>
      <c r="F36" s="4">
        <v>20.83</v>
      </c>
      <c r="G36" s="4">
        <v>22.92</v>
      </c>
      <c r="H36" s="4">
        <v>25</v>
      </c>
      <c r="I36" s="4">
        <v>26.25</v>
      </c>
      <c r="J36" s="4">
        <v>27.92</v>
      </c>
      <c r="K36" s="4">
        <v>26.88</v>
      </c>
      <c r="L36" s="4">
        <v>31.45</v>
      </c>
      <c r="M36" s="4">
        <v>34.799999999999997</v>
      </c>
      <c r="N36" s="4">
        <v>38.130000000000003</v>
      </c>
      <c r="O36" s="4">
        <v>42.5</v>
      </c>
      <c r="P36" s="4">
        <v>44.8</v>
      </c>
      <c r="Q36" s="4">
        <v>35</v>
      </c>
      <c r="R36" s="4">
        <v>41.66</v>
      </c>
      <c r="S36" s="4">
        <v>45.84</v>
      </c>
      <c r="T36" s="4">
        <v>50</v>
      </c>
      <c r="U36" s="4">
        <v>52.5</v>
      </c>
      <c r="V36" s="4">
        <v>55.84</v>
      </c>
      <c r="W36" s="4">
        <v>47.5</v>
      </c>
      <c r="X36" s="4">
        <v>55.82</v>
      </c>
      <c r="Y36" s="4">
        <v>61.68</v>
      </c>
      <c r="Z36" s="4">
        <v>67.5</v>
      </c>
      <c r="AA36" s="4">
        <v>74.16</v>
      </c>
      <c r="AB36" s="4">
        <v>78.34</v>
      </c>
    </row>
    <row r="37" spans="3:28">
      <c r="C37" s="1">
        <v>39</v>
      </c>
      <c r="D37" s="1"/>
      <c r="E37" s="4">
        <v>17.5</v>
      </c>
      <c r="F37" s="4">
        <v>20.83</v>
      </c>
      <c r="G37" s="4">
        <v>22.92</v>
      </c>
      <c r="H37" s="4">
        <v>25</v>
      </c>
      <c r="I37" s="4">
        <v>26.25</v>
      </c>
      <c r="J37" s="4">
        <v>27.92</v>
      </c>
      <c r="K37" s="4">
        <v>26.88</v>
      </c>
      <c r="L37" s="4">
        <v>31.45</v>
      </c>
      <c r="M37" s="4">
        <v>34.799999999999997</v>
      </c>
      <c r="N37" s="4">
        <v>38.130000000000003</v>
      </c>
      <c r="O37" s="4">
        <v>42.5</v>
      </c>
      <c r="P37" s="4">
        <v>44.8</v>
      </c>
      <c r="Q37" s="4">
        <v>35</v>
      </c>
      <c r="R37" s="4">
        <v>41.66</v>
      </c>
      <c r="S37" s="4">
        <v>45.84</v>
      </c>
      <c r="T37" s="4">
        <v>50</v>
      </c>
      <c r="U37" s="4">
        <v>52.5</v>
      </c>
      <c r="V37" s="4">
        <v>55.84</v>
      </c>
      <c r="W37" s="4">
        <v>47.5</v>
      </c>
      <c r="X37" s="4">
        <v>55.82</v>
      </c>
      <c r="Y37" s="4">
        <v>61.68</v>
      </c>
      <c r="Z37" s="4">
        <v>67.5</v>
      </c>
      <c r="AA37" s="4">
        <v>74.16</v>
      </c>
      <c r="AB37" s="4">
        <v>78.34</v>
      </c>
    </row>
    <row r="38" spans="3:28">
      <c r="C38" s="1">
        <v>40</v>
      </c>
      <c r="D38" s="1"/>
      <c r="E38" s="4">
        <v>17.5</v>
      </c>
      <c r="F38" s="4">
        <v>20.83</v>
      </c>
      <c r="G38" s="4">
        <v>22.92</v>
      </c>
      <c r="H38" s="4">
        <v>25</v>
      </c>
      <c r="I38" s="4">
        <v>26.25</v>
      </c>
      <c r="J38" s="4">
        <v>27.92</v>
      </c>
      <c r="K38" s="4">
        <v>26.88</v>
      </c>
      <c r="L38" s="4">
        <v>31.45</v>
      </c>
      <c r="M38" s="4">
        <v>34.799999999999997</v>
      </c>
      <c r="N38" s="4">
        <v>38.130000000000003</v>
      </c>
      <c r="O38" s="4">
        <v>42.5</v>
      </c>
      <c r="P38" s="4">
        <v>44.8</v>
      </c>
      <c r="Q38" s="4">
        <v>35</v>
      </c>
      <c r="R38" s="4">
        <v>41.66</v>
      </c>
      <c r="S38" s="4">
        <v>45.84</v>
      </c>
      <c r="T38" s="4">
        <v>50</v>
      </c>
      <c r="U38" s="4">
        <v>52.5</v>
      </c>
      <c r="V38" s="4">
        <v>55.84</v>
      </c>
      <c r="W38" s="4">
        <v>47.5</v>
      </c>
      <c r="X38" s="4">
        <v>55.82</v>
      </c>
      <c r="Y38" s="4">
        <v>61.68</v>
      </c>
      <c r="Z38" s="4">
        <v>67.5</v>
      </c>
      <c r="AA38" s="4">
        <v>74.16</v>
      </c>
      <c r="AB38" s="4">
        <v>78.34</v>
      </c>
    </row>
    <row r="39" spans="3:28">
      <c r="C39" s="1">
        <v>41</v>
      </c>
      <c r="D39" s="1"/>
      <c r="E39" s="4">
        <v>17.5</v>
      </c>
      <c r="F39" s="4">
        <v>20.83</v>
      </c>
      <c r="G39" s="4">
        <v>22.92</v>
      </c>
      <c r="H39" s="4">
        <v>25</v>
      </c>
      <c r="I39" s="4">
        <v>26.25</v>
      </c>
      <c r="J39" s="4">
        <v>27.92</v>
      </c>
      <c r="K39" s="4">
        <v>26.88</v>
      </c>
      <c r="L39" s="4">
        <v>31.45</v>
      </c>
      <c r="M39" s="4">
        <v>34.799999999999997</v>
      </c>
      <c r="N39" s="4">
        <v>38.130000000000003</v>
      </c>
      <c r="O39" s="4">
        <v>42.5</v>
      </c>
      <c r="P39" s="4">
        <v>44.8</v>
      </c>
      <c r="Q39" s="4">
        <v>35</v>
      </c>
      <c r="R39" s="4">
        <v>41.66</v>
      </c>
      <c r="S39" s="4">
        <v>45.84</v>
      </c>
      <c r="T39" s="4">
        <v>50</v>
      </c>
      <c r="U39" s="4">
        <v>52.5</v>
      </c>
      <c r="V39" s="4">
        <v>55.84</v>
      </c>
      <c r="W39" s="4">
        <v>47.5</v>
      </c>
      <c r="X39" s="4">
        <v>55.82</v>
      </c>
      <c r="Y39" s="4">
        <v>61.68</v>
      </c>
      <c r="Z39" s="4">
        <v>67.5</v>
      </c>
      <c r="AA39" s="4">
        <v>74.16</v>
      </c>
      <c r="AB39" s="4">
        <v>78.34</v>
      </c>
    </row>
    <row r="40" spans="3:28">
      <c r="C40" s="1">
        <v>42</v>
      </c>
      <c r="D40" s="1"/>
      <c r="E40" s="4">
        <v>17.5</v>
      </c>
      <c r="F40" s="4">
        <v>20.83</v>
      </c>
      <c r="G40" s="4">
        <v>22.92</v>
      </c>
      <c r="H40" s="4">
        <v>25</v>
      </c>
      <c r="I40" s="4">
        <v>26.25</v>
      </c>
      <c r="J40" s="4">
        <v>27.92</v>
      </c>
      <c r="K40" s="4">
        <v>26.88</v>
      </c>
      <c r="L40" s="4">
        <v>31.45</v>
      </c>
      <c r="M40" s="4">
        <v>34.799999999999997</v>
      </c>
      <c r="N40" s="4">
        <v>38.130000000000003</v>
      </c>
      <c r="O40" s="4">
        <v>42.5</v>
      </c>
      <c r="P40" s="4">
        <v>44.8</v>
      </c>
      <c r="Q40" s="4">
        <v>35</v>
      </c>
      <c r="R40" s="4">
        <v>41.66</v>
      </c>
      <c r="S40" s="4">
        <v>45.84</v>
      </c>
      <c r="T40" s="4">
        <v>50</v>
      </c>
      <c r="U40" s="4">
        <v>52.5</v>
      </c>
      <c r="V40" s="4">
        <v>55.84</v>
      </c>
      <c r="W40" s="4">
        <v>47.5</v>
      </c>
      <c r="X40" s="4">
        <v>55.82</v>
      </c>
      <c r="Y40" s="4">
        <v>61.68</v>
      </c>
      <c r="Z40" s="4">
        <v>67.5</v>
      </c>
      <c r="AA40" s="4">
        <v>74.16</v>
      </c>
      <c r="AB40" s="4">
        <v>78.34</v>
      </c>
    </row>
    <row r="41" spans="3:28">
      <c r="C41" s="1">
        <v>43</v>
      </c>
      <c r="D41" s="1"/>
      <c r="E41" s="4">
        <v>17.920000000000002</v>
      </c>
      <c r="F41" s="4">
        <v>21.25</v>
      </c>
      <c r="G41" s="4">
        <v>23.75</v>
      </c>
      <c r="H41" s="4">
        <v>25.83</v>
      </c>
      <c r="I41" s="4">
        <v>27.08</v>
      </c>
      <c r="J41" s="4">
        <v>29.17</v>
      </c>
      <c r="K41" s="4">
        <v>27.3</v>
      </c>
      <c r="L41" s="4">
        <v>31.87</v>
      </c>
      <c r="M41" s="4">
        <v>35.630000000000003</v>
      </c>
      <c r="N41" s="4">
        <v>38.96</v>
      </c>
      <c r="O41" s="4">
        <v>43.33</v>
      </c>
      <c r="P41" s="4">
        <v>46.05</v>
      </c>
      <c r="Q41" s="4">
        <v>35.840000000000003</v>
      </c>
      <c r="R41" s="4">
        <v>42.5</v>
      </c>
      <c r="S41" s="4">
        <v>47.5</v>
      </c>
      <c r="T41" s="4">
        <v>51.66</v>
      </c>
      <c r="U41" s="4">
        <v>54.16</v>
      </c>
      <c r="V41" s="4">
        <v>58.34</v>
      </c>
      <c r="W41" s="4">
        <v>48.34</v>
      </c>
      <c r="X41" s="4">
        <v>56.66</v>
      </c>
      <c r="Y41" s="4">
        <v>63.34</v>
      </c>
      <c r="Z41" s="4">
        <v>69.16</v>
      </c>
      <c r="AA41" s="4">
        <v>75.819999999999993</v>
      </c>
      <c r="AB41" s="4">
        <v>80.84</v>
      </c>
    </row>
    <row r="42" spans="3:28">
      <c r="C42" s="1">
        <v>44</v>
      </c>
      <c r="D42" s="1"/>
      <c r="E42" s="4">
        <v>18.329999999999998</v>
      </c>
      <c r="F42" s="4">
        <v>21.67</v>
      </c>
      <c r="G42" s="4">
        <v>24.58</v>
      </c>
      <c r="H42" s="4">
        <v>26.67</v>
      </c>
      <c r="I42" s="4">
        <v>27.92</v>
      </c>
      <c r="J42" s="4">
        <v>30</v>
      </c>
      <c r="K42" s="4">
        <v>27.71</v>
      </c>
      <c r="L42" s="4">
        <v>32.29</v>
      </c>
      <c r="M42" s="4">
        <v>36.46</v>
      </c>
      <c r="N42" s="4">
        <v>39.799999999999997</v>
      </c>
      <c r="O42" s="4">
        <v>44.17</v>
      </c>
      <c r="P42" s="4">
        <v>46.88</v>
      </c>
      <c r="Q42" s="4">
        <v>36.659999999999997</v>
      </c>
      <c r="R42" s="4">
        <v>43.34</v>
      </c>
      <c r="S42" s="4">
        <v>49.16</v>
      </c>
      <c r="T42" s="4">
        <v>53.34</v>
      </c>
      <c r="U42" s="4">
        <v>55.84</v>
      </c>
      <c r="V42" s="4">
        <v>60</v>
      </c>
      <c r="W42" s="4">
        <v>49.16</v>
      </c>
      <c r="X42" s="4">
        <v>57.5</v>
      </c>
      <c r="Y42" s="4">
        <v>65</v>
      </c>
      <c r="Z42" s="4">
        <v>70.84</v>
      </c>
      <c r="AA42" s="4">
        <v>77.5</v>
      </c>
      <c r="AB42" s="4">
        <v>82.5</v>
      </c>
    </row>
    <row r="43" spans="3:28">
      <c r="C43" s="1">
        <v>45</v>
      </c>
      <c r="D43" s="1"/>
      <c r="E43" s="4">
        <v>18.75</v>
      </c>
      <c r="F43" s="4">
        <v>22.08</v>
      </c>
      <c r="G43" s="4">
        <v>25.42</v>
      </c>
      <c r="H43" s="4">
        <v>27.5</v>
      </c>
      <c r="I43" s="4">
        <v>29.17</v>
      </c>
      <c r="J43" s="4">
        <v>30.83</v>
      </c>
      <c r="K43" s="4">
        <v>28.13</v>
      </c>
      <c r="L43" s="4">
        <v>32.700000000000003</v>
      </c>
      <c r="M43" s="4">
        <v>37.299999999999997</v>
      </c>
      <c r="N43" s="4">
        <v>40.630000000000003</v>
      </c>
      <c r="O43" s="4">
        <v>45.42</v>
      </c>
      <c r="P43" s="4">
        <v>47.71</v>
      </c>
      <c r="Q43" s="4">
        <v>37.5</v>
      </c>
      <c r="R43" s="4">
        <v>44.16</v>
      </c>
      <c r="S43" s="4">
        <v>50.84</v>
      </c>
      <c r="T43" s="4">
        <v>55</v>
      </c>
      <c r="U43" s="4">
        <v>58.34</v>
      </c>
      <c r="V43" s="4">
        <v>61.66</v>
      </c>
      <c r="W43" s="4">
        <v>50</v>
      </c>
      <c r="X43" s="4">
        <v>58.32</v>
      </c>
      <c r="Y43" s="4">
        <v>66.680000000000007</v>
      </c>
      <c r="Z43" s="4">
        <v>72.5</v>
      </c>
      <c r="AA43" s="4">
        <v>80</v>
      </c>
      <c r="AB43" s="4">
        <v>84.16</v>
      </c>
    </row>
    <row r="44" spans="3:28">
      <c r="C44" s="1">
        <v>46</v>
      </c>
      <c r="D44" s="1"/>
      <c r="E44" s="4">
        <v>19.170000000000002</v>
      </c>
      <c r="F44" s="4">
        <v>22.5</v>
      </c>
      <c r="G44" s="4">
        <v>26.25</v>
      </c>
      <c r="H44" s="4">
        <v>28.33</v>
      </c>
      <c r="I44" s="4">
        <v>30</v>
      </c>
      <c r="J44" s="4">
        <v>31.67</v>
      </c>
      <c r="K44" s="4">
        <v>28.55</v>
      </c>
      <c r="L44" s="4">
        <v>33.119999999999997</v>
      </c>
      <c r="M44" s="4">
        <v>38.130000000000003</v>
      </c>
      <c r="N44" s="4">
        <v>41.46</v>
      </c>
      <c r="O44" s="4">
        <v>46.25</v>
      </c>
      <c r="P44" s="4">
        <v>48.55</v>
      </c>
      <c r="Q44" s="4">
        <v>38.340000000000003</v>
      </c>
      <c r="R44" s="4">
        <v>45</v>
      </c>
      <c r="S44" s="4">
        <v>52.5</v>
      </c>
      <c r="T44" s="4">
        <v>56.66</v>
      </c>
      <c r="U44" s="4">
        <v>60</v>
      </c>
      <c r="V44" s="4">
        <v>63.34</v>
      </c>
      <c r="W44" s="4">
        <v>50.84</v>
      </c>
      <c r="X44" s="4">
        <v>59.16</v>
      </c>
      <c r="Y44" s="4">
        <v>68.34</v>
      </c>
      <c r="Z44" s="4">
        <v>74.16</v>
      </c>
      <c r="AA44" s="4">
        <v>81.66</v>
      </c>
      <c r="AB44" s="4">
        <v>85.84</v>
      </c>
    </row>
    <row r="45" spans="3:28">
      <c r="C45" s="1">
        <v>47</v>
      </c>
      <c r="D45" s="1"/>
      <c r="E45" s="4">
        <v>19.579999999999998</v>
      </c>
      <c r="F45" s="4">
        <v>22.92</v>
      </c>
      <c r="G45" s="4">
        <v>27.08</v>
      </c>
      <c r="H45" s="4">
        <v>29.17</v>
      </c>
      <c r="I45" s="4">
        <v>30.83</v>
      </c>
      <c r="J45" s="4">
        <v>32.5</v>
      </c>
      <c r="K45" s="4">
        <v>28.96</v>
      </c>
      <c r="L45" s="4">
        <v>33.54</v>
      </c>
      <c r="M45" s="4">
        <v>38.96</v>
      </c>
      <c r="N45" s="4">
        <v>42.3</v>
      </c>
      <c r="O45" s="4">
        <v>47.08</v>
      </c>
      <c r="P45" s="4">
        <v>49.38</v>
      </c>
      <c r="Q45" s="4">
        <v>39.159999999999997</v>
      </c>
      <c r="R45" s="4">
        <v>45.84</v>
      </c>
      <c r="S45" s="4">
        <v>54.16</v>
      </c>
      <c r="T45" s="4">
        <v>58.34</v>
      </c>
      <c r="U45" s="4">
        <v>61.66</v>
      </c>
      <c r="V45" s="4">
        <v>65</v>
      </c>
      <c r="W45" s="4">
        <v>51.66</v>
      </c>
      <c r="X45" s="4">
        <v>60</v>
      </c>
      <c r="Y45" s="4">
        <v>70</v>
      </c>
      <c r="Z45" s="4">
        <v>75.84</v>
      </c>
      <c r="AA45" s="4">
        <v>83.32</v>
      </c>
      <c r="AB45" s="4">
        <v>87.5</v>
      </c>
    </row>
    <row r="46" spans="3:28">
      <c r="C46" s="1">
        <v>48</v>
      </c>
      <c r="D46" s="1"/>
      <c r="E46" s="4">
        <v>20</v>
      </c>
      <c r="F46" s="4">
        <v>23.33</v>
      </c>
      <c r="G46" s="4">
        <v>27.92</v>
      </c>
      <c r="H46" s="4">
        <v>30</v>
      </c>
      <c r="I46" s="4">
        <v>31.67</v>
      </c>
      <c r="J46" s="4">
        <v>33.33</v>
      </c>
      <c r="K46" s="4">
        <v>29.38</v>
      </c>
      <c r="L46" s="4">
        <v>33.950000000000003</v>
      </c>
      <c r="M46" s="4">
        <v>39.799999999999997</v>
      </c>
      <c r="N46" s="4">
        <v>43.13</v>
      </c>
      <c r="O46" s="4">
        <v>47.92</v>
      </c>
      <c r="P46" s="4">
        <v>50.21</v>
      </c>
      <c r="Q46" s="4">
        <v>40</v>
      </c>
      <c r="R46" s="4">
        <v>46.66</v>
      </c>
      <c r="S46" s="4">
        <v>55.84</v>
      </c>
      <c r="T46" s="4">
        <v>60</v>
      </c>
      <c r="U46" s="4">
        <v>63.34</v>
      </c>
      <c r="V46" s="4">
        <v>66.66</v>
      </c>
      <c r="W46" s="4">
        <v>52.5</v>
      </c>
      <c r="X46" s="4">
        <v>60.82</v>
      </c>
      <c r="Y46" s="4">
        <v>71.680000000000007</v>
      </c>
      <c r="Z46" s="4">
        <v>77.5</v>
      </c>
      <c r="AA46" s="4">
        <v>85</v>
      </c>
      <c r="AB46" s="4">
        <v>89.16</v>
      </c>
    </row>
    <row r="47" spans="3:28">
      <c r="C47" s="1">
        <v>49</v>
      </c>
      <c r="D47" s="1"/>
      <c r="E47" s="4">
        <v>20.83</v>
      </c>
      <c r="F47" s="4">
        <v>23.75</v>
      </c>
      <c r="G47" s="4">
        <v>28.75</v>
      </c>
      <c r="H47" s="4">
        <v>30.83</v>
      </c>
      <c r="I47" s="4">
        <v>32.5</v>
      </c>
      <c r="J47" s="4">
        <v>34.17</v>
      </c>
      <c r="K47" s="4">
        <v>30.21</v>
      </c>
      <c r="L47" s="4">
        <v>34.369999999999997</v>
      </c>
      <c r="M47" s="4">
        <v>40.630000000000003</v>
      </c>
      <c r="N47" s="4">
        <v>43.96</v>
      </c>
      <c r="O47" s="4">
        <v>48.75</v>
      </c>
      <c r="P47" s="4">
        <v>51.05</v>
      </c>
      <c r="Q47" s="4">
        <v>41.66</v>
      </c>
      <c r="R47" s="4">
        <v>47.5</v>
      </c>
      <c r="S47" s="4">
        <v>57.5</v>
      </c>
      <c r="T47" s="4">
        <v>61.66</v>
      </c>
      <c r="U47" s="4">
        <v>65</v>
      </c>
      <c r="V47" s="4">
        <v>68.34</v>
      </c>
      <c r="W47" s="4">
        <v>54.16</v>
      </c>
      <c r="X47" s="4">
        <v>61.66</v>
      </c>
      <c r="Y47" s="4">
        <v>73.34</v>
      </c>
      <c r="Z47" s="4">
        <v>79.16</v>
      </c>
      <c r="AA47" s="4">
        <v>86.66</v>
      </c>
      <c r="AB47" s="4">
        <v>90.84</v>
      </c>
    </row>
    <row r="48" spans="3:28">
      <c r="C48" s="1">
        <v>50</v>
      </c>
      <c r="D48" s="1"/>
      <c r="E48" s="4">
        <v>21.67</v>
      </c>
      <c r="F48" s="4">
        <v>24.17</v>
      </c>
      <c r="G48" s="4">
        <v>29.58</v>
      </c>
      <c r="H48" s="4">
        <v>31.67</v>
      </c>
      <c r="I48" s="4">
        <v>33.33</v>
      </c>
      <c r="J48" s="4">
        <v>35</v>
      </c>
      <c r="K48" s="4">
        <v>31.05</v>
      </c>
      <c r="L48" s="4">
        <v>34.79</v>
      </c>
      <c r="M48" s="4">
        <v>41.46</v>
      </c>
      <c r="N48" s="4">
        <v>44.8</v>
      </c>
      <c r="O48" s="4">
        <v>49.58</v>
      </c>
      <c r="P48" s="4">
        <v>51.88</v>
      </c>
      <c r="Q48" s="4">
        <v>43.34</v>
      </c>
      <c r="R48" s="4">
        <v>48.34</v>
      </c>
      <c r="S48" s="4">
        <v>59.16</v>
      </c>
      <c r="T48" s="4">
        <v>63.34</v>
      </c>
      <c r="U48" s="4">
        <v>66.66</v>
      </c>
      <c r="V48" s="4">
        <v>70</v>
      </c>
      <c r="W48" s="4">
        <v>55.84</v>
      </c>
      <c r="X48" s="4">
        <v>62.5</v>
      </c>
      <c r="Y48" s="4">
        <v>75</v>
      </c>
      <c r="Z48" s="4">
        <v>80.84</v>
      </c>
      <c r="AA48" s="4">
        <v>88.32</v>
      </c>
      <c r="AB48" s="4">
        <v>92.5</v>
      </c>
    </row>
    <row r="49" spans="3:28">
      <c r="C49" s="1">
        <v>51</v>
      </c>
      <c r="D49" s="1"/>
      <c r="E49" s="4">
        <v>22.5</v>
      </c>
      <c r="F49" s="4">
        <v>24.58</v>
      </c>
      <c r="G49" s="4">
        <v>30.42</v>
      </c>
      <c r="H49" s="4">
        <v>32.5</v>
      </c>
      <c r="I49" s="4">
        <v>34.17</v>
      </c>
      <c r="J49" s="4">
        <v>35.83</v>
      </c>
      <c r="K49" s="4">
        <v>31.88</v>
      </c>
      <c r="L49" s="4">
        <v>35.200000000000003</v>
      </c>
      <c r="M49" s="4">
        <v>42.3</v>
      </c>
      <c r="N49" s="4">
        <v>45.63</v>
      </c>
      <c r="O49" s="4">
        <v>50.42</v>
      </c>
      <c r="P49" s="4">
        <v>52.71</v>
      </c>
      <c r="Q49" s="4">
        <v>45</v>
      </c>
      <c r="R49" s="4">
        <v>49.16</v>
      </c>
      <c r="S49" s="4">
        <v>60.84</v>
      </c>
      <c r="T49" s="4">
        <v>65</v>
      </c>
      <c r="U49" s="4">
        <v>68.34</v>
      </c>
      <c r="V49" s="4">
        <v>71.66</v>
      </c>
      <c r="W49" s="4">
        <v>57.5</v>
      </c>
      <c r="X49" s="4">
        <v>63.32</v>
      </c>
      <c r="Y49" s="4">
        <v>76.680000000000007</v>
      </c>
      <c r="Z49" s="4">
        <v>82.5</v>
      </c>
      <c r="AA49" s="4">
        <v>90</v>
      </c>
      <c r="AB49" s="4">
        <v>94.16</v>
      </c>
    </row>
    <row r="50" spans="3:28">
      <c r="C50" s="1">
        <v>52</v>
      </c>
      <c r="D50" s="1"/>
      <c r="E50" s="4">
        <v>23.33</v>
      </c>
      <c r="F50" s="4">
        <v>25</v>
      </c>
      <c r="G50" s="4">
        <v>31.25</v>
      </c>
      <c r="H50" s="4">
        <v>33.33</v>
      </c>
      <c r="I50" s="4">
        <v>35</v>
      </c>
      <c r="J50" s="4">
        <v>36.67</v>
      </c>
      <c r="K50" s="4">
        <v>32.71</v>
      </c>
      <c r="L50" s="4">
        <v>35.619999999999997</v>
      </c>
      <c r="M50" s="4">
        <v>43.13</v>
      </c>
      <c r="N50" s="4">
        <v>46.46</v>
      </c>
      <c r="O50" s="4">
        <v>51.25</v>
      </c>
      <c r="P50" s="4">
        <v>53.55</v>
      </c>
      <c r="Q50" s="4">
        <v>46.66</v>
      </c>
      <c r="R50" s="4">
        <v>50</v>
      </c>
      <c r="S50" s="4">
        <v>62.5</v>
      </c>
      <c r="T50" s="4">
        <v>66.66</v>
      </c>
      <c r="U50" s="4">
        <v>70</v>
      </c>
      <c r="V50" s="4">
        <v>73.34</v>
      </c>
      <c r="W50" s="4">
        <v>59.16</v>
      </c>
      <c r="X50" s="4">
        <v>64.16</v>
      </c>
      <c r="Y50" s="4">
        <v>78.34</v>
      </c>
      <c r="Z50" s="4">
        <v>84.16</v>
      </c>
      <c r="AA50" s="4">
        <v>91.66</v>
      </c>
      <c r="AB50" s="4">
        <v>95.84</v>
      </c>
    </row>
    <row r="51" spans="3:28">
      <c r="C51" s="1">
        <v>53</v>
      </c>
      <c r="D51" s="1"/>
      <c r="E51" s="4">
        <v>24.17</v>
      </c>
      <c r="F51" s="4">
        <v>25.83</v>
      </c>
      <c r="G51" s="4">
        <v>32.08</v>
      </c>
      <c r="H51" s="4">
        <v>34.17</v>
      </c>
      <c r="I51" s="4">
        <v>36.25</v>
      </c>
      <c r="J51" s="4">
        <v>37.92</v>
      </c>
      <c r="K51" s="4">
        <v>33.549999999999997</v>
      </c>
      <c r="L51" s="4">
        <v>36.450000000000003</v>
      </c>
      <c r="M51" s="4">
        <v>43.96</v>
      </c>
      <c r="N51" s="4">
        <v>47.3</v>
      </c>
      <c r="O51" s="4">
        <v>52.5</v>
      </c>
      <c r="P51" s="4">
        <v>54.8</v>
      </c>
      <c r="Q51" s="4">
        <v>48.34</v>
      </c>
      <c r="R51" s="4">
        <v>51.66</v>
      </c>
      <c r="S51" s="4">
        <v>64.16</v>
      </c>
      <c r="T51" s="4">
        <v>68.34</v>
      </c>
      <c r="U51" s="4">
        <v>72.5</v>
      </c>
      <c r="V51" s="4">
        <v>75.84</v>
      </c>
      <c r="W51" s="4">
        <v>60.84</v>
      </c>
      <c r="X51" s="4">
        <v>65.819999999999993</v>
      </c>
      <c r="Y51" s="4">
        <v>80</v>
      </c>
      <c r="Z51" s="4">
        <v>85.84</v>
      </c>
      <c r="AA51" s="4">
        <v>94.16</v>
      </c>
      <c r="AB51" s="4">
        <v>98.34</v>
      </c>
    </row>
    <row r="52" spans="3:28">
      <c r="C52" s="1">
        <v>54</v>
      </c>
      <c r="D52" s="1"/>
      <c r="E52" s="4">
        <v>25</v>
      </c>
      <c r="F52" s="4">
        <v>26.67</v>
      </c>
      <c r="G52" s="4">
        <v>32.92</v>
      </c>
      <c r="H52" s="4">
        <v>35</v>
      </c>
      <c r="I52" s="4">
        <v>37.5</v>
      </c>
      <c r="J52" s="4">
        <v>39.17</v>
      </c>
      <c r="K52" s="4">
        <v>34.380000000000003</v>
      </c>
      <c r="L52" s="4">
        <v>37.29</v>
      </c>
      <c r="M52" s="4">
        <v>44.8</v>
      </c>
      <c r="N52" s="4">
        <v>48.13</v>
      </c>
      <c r="O52" s="4">
        <v>53.75</v>
      </c>
      <c r="P52" s="4">
        <v>56.05</v>
      </c>
      <c r="Q52" s="4">
        <v>50</v>
      </c>
      <c r="R52" s="4">
        <v>53.34</v>
      </c>
      <c r="S52" s="4">
        <v>65.84</v>
      </c>
      <c r="T52" s="4">
        <v>70</v>
      </c>
      <c r="U52" s="4">
        <v>75</v>
      </c>
      <c r="V52" s="4">
        <v>78.34</v>
      </c>
      <c r="W52" s="4">
        <v>62.5</v>
      </c>
      <c r="X52" s="4">
        <v>67.5</v>
      </c>
      <c r="Y52" s="4">
        <v>81.680000000000007</v>
      </c>
      <c r="Z52" s="4">
        <v>87.5</v>
      </c>
      <c r="AA52" s="4">
        <v>96.66</v>
      </c>
      <c r="AB52" s="4">
        <v>100.84</v>
      </c>
    </row>
    <row r="53" spans="3:28">
      <c r="C53" s="1">
        <v>55</v>
      </c>
      <c r="D53" s="1"/>
      <c r="E53" s="4">
        <v>25.83</v>
      </c>
      <c r="F53" s="4">
        <v>27.5</v>
      </c>
      <c r="G53" s="4">
        <v>33.75</v>
      </c>
      <c r="H53" s="4">
        <v>35.83</v>
      </c>
      <c r="I53" s="4">
        <v>38.75</v>
      </c>
      <c r="J53" s="4">
        <v>40.42</v>
      </c>
      <c r="K53" s="4">
        <v>35.21</v>
      </c>
      <c r="L53" s="4">
        <v>38.119999999999997</v>
      </c>
      <c r="M53" s="4">
        <v>45.63</v>
      </c>
      <c r="N53" s="4">
        <v>48.96</v>
      </c>
      <c r="O53" s="4">
        <v>55</v>
      </c>
      <c r="P53" s="4">
        <v>57.3</v>
      </c>
      <c r="Q53" s="4">
        <v>51.66</v>
      </c>
      <c r="R53" s="4">
        <v>55</v>
      </c>
      <c r="S53" s="4">
        <v>67.5</v>
      </c>
      <c r="T53" s="4">
        <v>71.66</v>
      </c>
      <c r="U53" s="4">
        <v>77.5</v>
      </c>
      <c r="V53" s="4">
        <v>80.84</v>
      </c>
      <c r="W53" s="4">
        <v>64.16</v>
      </c>
      <c r="X53" s="4">
        <v>69.16</v>
      </c>
      <c r="Y53" s="4">
        <v>83.34</v>
      </c>
      <c r="Z53" s="4">
        <v>89.16</v>
      </c>
      <c r="AA53" s="4">
        <v>99.16</v>
      </c>
      <c r="AB53" s="4">
        <v>103.34</v>
      </c>
    </row>
    <row r="54" spans="3:28">
      <c r="C54" s="1">
        <v>56</v>
      </c>
      <c r="D54" s="1"/>
      <c r="E54" s="4">
        <v>26.25</v>
      </c>
      <c r="F54" s="4">
        <v>28.33</v>
      </c>
      <c r="G54" s="4">
        <v>34.58</v>
      </c>
      <c r="H54" s="4">
        <v>36.67</v>
      </c>
      <c r="I54" s="4">
        <v>40</v>
      </c>
      <c r="J54" s="4">
        <v>41.67</v>
      </c>
      <c r="K54" s="4">
        <v>35.630000000000003</v>
      </c>
      <c r="L54" s="4">
        <v>38.950000000000003</v>
      </c>
      <c r="M54" s="4">
        <v>46.46</v>
      </c>
      <c r="N54" s="4">
        <v>49.8</v>
      </c>
      <c r="O54" s="4">
        <v>56.25</v>
      </c>
      <c r="P54" s="4">
        <v>58.55</v>
      </c>
      <c r="Q54" s="4">
        <v>52.5</v>
      </c>
      <c r="R54" s="4">
        <v>56.66</v>
      </c>
      <c r="S54" s="4">
        <v>69.16</v>
      </c>
      <c r="T54" s="4">
        <v>73.34</v>
      </c>
      <c r="U54" s="4">
        <v>80</v>
      </c>
      <c r="V54" s="4">
        <v>83.34</v>
      </c>
      <c r="W54" s="4">
        <v>65</v>
      </c>
      <c r="X54" s="4">
        <v>70.819999999999993</v>
      </c>
      <c r="Y54" s="4">
        <v>85</v>
      </c>
      <c r="Z54" s="4">
        <v>90.84</v>
      </c>
      <c r="AA54" s="4">
        <v>101.66</v>
      </c>
      <c r="AB54" s="4">
        <v>105.84</v>
      </c>
    </row>
    <row r="55" spans="3:28">
      <c r="C55" s="1">
        <v>57</v>
      </c>
      <c r="D55" s="1"/>
      <c r="E55" s="4">
        <v>26.67</v>
      </c>
      <c r="F55" s="4">
        <v>29.17</v>
      </c>
      <c r="G55" s="4">
        <v>35.42</v>
      </c>
      <c r="H55" s="4">
        <v>37.5</v>
      </c>
      <c r="I55" s="4">
        <v>41.67</v>
      </c>
      <c r="J55" s="4">
        <v>43.33</v>
      </c>
      <c r="K55" s="4">
        <v>36.049999999999997</v>
      </c>
      <c r="L55" s="4">
        <v>39.79</v>
      </c>
      <c r="M55" s="4">
        <v>47.3</v>
      </c>
      <c r="N55" s="4">
        <v>50.63</v>
      </c>
      <c r="O55" s="4">
        <v>57.92</v>
      </c>
      <c r="P55" s="4">
        <v>60.21</v>
      </c>
      <c r="Q55" s="4">
        <v>53.34</v>
      </c>
      <c r="R55" s="4">
        <v>58.34</v>
      </c>
      <c r="S55" s="4">
        <v>70.84</v>
      </c>
      <c r="T55" s="4">
        <v>75</v>
      </c>
      <c r="U55" s="4">
        <v>83.34</v>
      </c>
      <c r="V55" s="4">
        <v>86.66</v>
      </c>
      <c r="W55" s="4">
        <v>65.84</v>
      </c>
      <c r="X55" s="4">
        <v>72.5</v>
      </c>
      <c r="Y55" s="4">
        <v>86.68</v>
      </c>
      <c r="Z55" s="4">
        <v>92.5</v>
      </c>
      <c r="AA55" s="4">
        <v>105</v>
      </c>
      <c r="AB55" s="4">
        <v>109.16</v>
      </c>
    </row>
    <row r="56" spans="3:28">
      <c r="C56" s="1">
        <v>58</v>
      </c>
      <c r="D56" s="1"/>
      <c r="E56" s="4">
        <v>27.5</v>
      </c>
      <c r="F56" s="4">
        <v>30</v>
      </c>
      <c r="G56" s="4">
        <v>36.25</v>
      </c>
      <c r="H56" s="4">
        <v>38.33</v>
      </c>
      <c r="I56" s="4">
        <v>43.33</v>
      </c>
      <c r="J56" s="4">
        <v>45</v>
      </c>
      <c r="K56" s="4">
        <v>36.880000000000003</v>
      </c>
      <c r="L56" s="4">
        <v>40.619999999999997</v>
      </c>
      <c r="M56" s="4">
        <v>48.13</v>
      </c>
      <c r="N56" s="4">
        <v>51.46</v>
      </c>
      <c r="O56" s="4">
        <v>59.58</v>
      </c>
      <c r="P56" s="4">
        <v>61.88</v>
      </c>
      <c r="Q56" s="4">
        <v>55</v>
      </c>
      <c r="R56" s="4">
        <v>60</v>
      </c>
      <c r="S56" s="4">
        <v>72.5</v>
      </c>
      <c r="T56" s="4">
        <v>76.66</v>
      </c>
      <c r="U56" s="4">
        <v>86.66</v>
      </c>
      <c r="V56" s="4">
        <v>90</v>
      </c>
      <c r="W56" s="4">
        <v>67.5</v>
      </c>
      <c r="X56" s="4">
        <v>74.16</v>
      </c>
      <c r="Y56" s="4">
        <v>88.34</v>
      </c>
      <c r="Z56" s="4">
        <v>94.16</v>
      </c>
      <c r="AA56" s="4">
        <v>108.32</v>
      </c>
      <c r="AB56" s="4">
        <v>112.5</v>
      </c>
    </row>
    <row r="57" spans="3:28">
      <c r="C57" s="1">
        <v>59</v>
      </c>
      <c r="D57" s="1"/>
      <c r="E57" s="4">
        <v>27.5</v>
      </c>
      <c r="F57" s="4">
        <v>30.83</v>
      </c>
      <c r="G57" s="4">
        <v>37.08</v>
      </c>
      <c r="H57" s="4">
        <v>39.17</v>
      </c>
      <c r="I57" s="4">
        <v>45</v>
      </c>
      <c r="J57" s="4">
        <v>46.67</v>
      </c>
      <c r="K57" s="4">
        <v>36.880000000000003</v>
      </c>
      <c r="L57" s="4">
        <v>41.45</v>
      </c>
      <c r="M57" s="4">
        <v>48.96</v>
      </c>
      <c r="N57" s="4">
        <v>52.3</v>
      </c>
      <c r="O57" s="4">
        <v>61.25</v>
      </c>
      <c r="P57" s="4">
        <v>63.55</v>
      </c>
      <c r="Q57" s="4">
        <v>55</v>
      </c>
      <c r="R57" s="4">
        <v>61.66</v>
      </c>
      <c r="S57" s="4">
        <v>74.16</v>
      </c>
      <c r="T57" s="4">
        <v>78.34</v>
      </c>
      <c r="U57" s="4">
        <v>90</v>
      </c>
      <c r="V57" s="4">
        <v>93.34</v>
      </c>
      <c r="W57" s="4">
        <v>67.5</v>
      </c>
      <c r="X57" s="4">
        <v>75.819999999999993</v>
      </c>
      <c r="Y57" s="4">
        <v>90</v>
      </c>
      <c r="Z57" s="4">
        <v>95.84</v>
      </c>
      <c r="AA57" s="4">
        <v>111.66</v>
      </c>
      <c r="AB57" s="4">
        <v>115.84</v>
      </c>
    </row>
    <row r="58" spans="3:28">
      <c r="C58" s="1">
        <v>60</v>
      </c>
      <c r="D58" s="1"/>
      <c r="E58" s="4">
        <v>27.5</v>
      </c>
      <c r="F58" s="4">
        <v>30.83</v>
      </c>
      <c r="G58" s="4">
        <v>37.5</v>
      </c>
      <c r="H58" s="4">
        <v>40</v>
      </c>
      <c r="I58" s="4">
        <v>45.83</v>
      </c>
      <c r="J58" s="4">
        <v>47.5</v>
      </c>
      <c r="K58" s="4">
        <v>36.880000000000003</v>
      </c>
      <c r="L58" s="4">
        <v>41.45</v>
      </c>
      <c r="M58" s="4">
        <v>49.38</v>
      </c>
      <c r="N58" s="4">
        <v>53.13</v>
      </c>
      <c r="O58" s="4">
        <v>62.08</v>
      </c>
      <c r="P58" s="4">
        <v>64.38</v>
      </c>
      <c r="Q58" s="4">
        <v>55</v>
      </c>
      <c r="R58" s="4">
        <v>61.66</v>
      </c>
      <c r="S58" s="4">
        <v>75</v>
      </c>
      <c r="T58" s="4">
        <v>80</v>
      </c>
      <c r="U58" s="4">
        <v>91.66</v>
      </c>
      <c r="V58" s="4">
        <v>95</v>
      </c>
      <c r="W58" s="4">
        <v>67.5</v>
      </c>
      <c r="X58" s="4">
        <v>75.819999999999993</v>
      </c>
      <c r="Y58" s="4">
        <v>90.84</v>
      </c>
      <c r="Z58" s="4">
        <v>97.5</v>
      </c>
      <c r="AA58" s="4">
        <v>113.32</v>
      </c>
      <c r="AB58" s="4">
        <v>117.5</v>
      </c>
    </row>
    <row r="59" spans="3:28">
      <c r="C59" s="1">
        <v>61</v>
      </c>
      <c r="D59" s="1"/>
      <c r="E59" s="4">
        <v>27.5</v>
      </c>
      <c r="F59" s="4">
        <v>31.67</v>
      </c>
      <c r="G59" s="4">
        <v>37.92</v>
      </c>
      <c r="H59" s="4">
        <v>40.83</v>
      </c>
      <c r="I59" s="4">
        <v>47.5</v>
      </c>
      <c r="J59" s="4">
        <v>49.17</v>
      </c>
      <c r="K59" s="4">
        <v>36.880000000000003</v>
      </c>
      <c r="L59" s="4">
        <v>42.29</v>
      </c>
      <c r="M59" s="4">
        <v>49.8</v>
      </c>
      <c r="N59" s="4">
        <v>53.96</v>
      </c>
      <c r="O59" s="4">
        <v>63.75</v>
      </c>
      <c r="P59" s="4">
        <v>66.05</v>
      </c>
      <c r="Q59" s="4">
        <v>55</v>
      </c>
      <c r="R59" s="4">
        <v>63.34</v>
      </c>
      <c r="S59" s="4">
        <v>75.84</v>
      </c>
      <c r="T59" s="4">
        <v>81.66</v>
      </c>
      <c r="U59" s="4">
        <v>95</v>
      </c>
      <c r="V59" s="4">
        <v>98.34</v>
      </c>
      <c r="W59" s="4">
        <v>67.5</v>
      </c>
      <c r="X59" s="4">
        <v>77.5</v>
      </c>
      <c r="Y59" s="4">
        <v>91.68</v>
      </c>
      <c r="Z59" s="4">
        <v>99.16</v>
      </c>
      <c r="AA59" s="4">
        <v>116.66</v>
      </c>
      <c r="AB59" s="4">
        <v>120.84</v>
      </c>
    </row>
    <row r="60" spans="3:28">
      <c r="C60" s="1">
        <v>62</v>
      </c>
      <c r="D60" s="1"/>
      <c r="E60" s="4">
        <v>27.5</v>
      </c>
      <c r="F60" s="4">
        <v>32.5</v>
      </c>
      <c r="G60" s="4">
        <v>38.33</v>
      </c>
      <c r="H60" s="4">
        <v>41.67</v>
      </c>
      <c r="I60" s="4">
        <v>49.58</v>
      </c>
      <c r="J60" s="4">
        <v>51.25</v>
      </c>
      <c r="K60" s="4">
        <v>36.880000000000003</v>
      </c>
      <c r="L60" s="4">
        <v>43.12</v>
      </c>
      <c r="M60" s="4">
        <v>50.21</v>
      </c>
      <c r="N60" s="4">
        <v>54.8</v>
      </c>
      <c r="O60" s="4">
        <v>65.83</v>
      </c>
      <c r="P60" s="4">
        <v>68.13</v>
      </c>
      <c r="Q60" s="4">
        <v>55</v>
      </c>
      <c r="R60" s="4">
        <v>65</v>
      </c>
      <c r="S60" s="4">
        <v>76.66</v>
      </c>
      <c r="T60" s="4">
        <v>83.34</v>
      </c>
      <c r="U60" s="4">
        <v>99.16</v>
      </c>
      <c r="V60" s="4">
        <v>102.5</v>
      </c>
      <c r="W60" s="4">
        <v>67.5</v>
      </c>
      <c r="X60" s="4">
        <v>79.16</v>
      </c>
      <c r="Y60" s="4">
        <v>92.5</v>
      </c>
      <c r="Z60" s="4">
        <v>100.84</v>
      </c>
      <c r="AA60" s="4">
        <v>120.82</v>
      </c>
      <c r="AB60" s="4">
        <v>125</v>
      </c>
    </row>
    <row r="61" spans="3:28">
      <c r="C61" s="1">
        <v>63</v>
      </c>
      <c r="D61" s="1"/>
      <c r="E61" s="4">
        <v>27.5</v>
      </c>
      <c r="F61" s="4">
        <v>33.33</v>
      </c>
      <c r="G61" s="4">
        <v>38.75</v>
      </c>
      <c r="H61" s="4">
        <v>42.5</v>
      </c>
      <c r="I61" s="4">
        <v>51.67</v>
      </c>
      <c r="J61" s="4">
        <v>53.33</v>
      </c>
      <c r="K61" s="4">
        <v>36.880000000000003</v>
      </c>
      <c r="L61" s="4">
        <v>43.95</v>
      </c>
      <c r="M61" s="4">
        <v>50.63</v>
      </c>
      <c r="N61" s="4">
        <v>55.63</v>
      </c>
      <c r="O61" s="4">
        <v>67.92</v>
      </c>
      <c r="P61" s="4">
        <v>70.209999999999994</v>
      </c>
      <c r="Q61" s="4">
        <v>55</v>
      </c>
      <c r="R61" s="4">
        <v>66.66</v>
      </c>
      <c r="S61" s="4">
        <v>77.5</v>
      </c>
      <c r="T61" s="4">
        <v>85</v>
      </c>
      <c r="U61" s="4">
        <v>103.34</v>
      </c>
      <c r="V61" s="4">
        <v>106.66</v>
      </c>
      <c r="W61" s="4">
        <v>67.5</v>
      </c>
      <c r="X61" s="4">
        <v>80.819999999999993</v>
      </c>
      <c r="Y61" s="4">
        <v>93.34</v>
      </c>
      <c r="Z61" s="4">
        <v>102.5</v>
      </c>
      <c r="AA61" s="4">
        <v>125</v>
      </c>
      <c r="AB61" s="4">
        <v>129.16</v>
      </c>
    </row>
    <row r="62" spans="3:28">
      <c r="C62" s="1">
        <v>64</v>
      </c>
      <c r="D62" s="1"/>
      <c r="E62" s="4">
        <v>27.5</v>
      </c>
      <c r="F62" s="4">
        <v>33.75</v>
      </c>
      <c r="G62" s="4">
        <v>39.58</v>
      </c>
      <c r="H62" s="4">
        <v>47.5</v>
      </c>
      <c r="I62" s="4">
        <v>54.17</v>
      </c>
      <c r="J62" s="4">
        <v>55.83</v>
      </c>
      <c r="K62" s="4">
        <v>36.880000000000003</v>
      </c>
      <c r="L62" s="4">
        <v>44.37</v>
      </c>
      <c r="M62" s="4">
        <v>51.46</v>
      </c>
      <c r="N62" s="4">
        <v>60.63</v>
      </c>
      <c r="O62" s="4">
        <v>70.42</v>
      </c>
      <c r="P62" s="4">
        <v>72.709999999999994</v>
      </c>
      <c r="Q62" s="4">
        <v>55</v>
      </c>
      <c r="R62" s="4">
        <v>67.5</v>
      </c>
      <c r="S62" s="4">
        <v>79.16</v>
      </c>
      <c r="T62" s="4">
        <v>95</v>
      </c>
      <c r="U62" s="4">
        <v>108.34</v>
      </c>
      <c r="V62" s="4">
        <v>111.66</v>
      </c>
      <c r="W62" s="4">
        <v>67.5</v>
      </c>
      <c r="X62" s="4">
        <v>81.66</v>
      </c>
      <c r="Y62" s="4">
        <v>95</v>
      </c>
      <c r="Z62" s="4">
        <v>112.5</v>
      </c>
      <c r="AA62" s="4">
        <v>130</v>
      </c>
      <c r="AB62" s="4">
        <v>134.16</v>
      </c>
    </row>
    <row r="63" spans="3:28">
      <c r="C63" s="1">
        <v>65</v>
      </c>
      <c r="D63" s="1"/>
      <c r="E63" s="4">
        <v>27.5</v>
      </c>
      <c r="F63" s="4">
        <v>33.75</v>
      </c>
      <c r="G63" s="4">
        <v>39.58</v>
      </c>
      <c r="H63" s="4">
        <v>47.5</v>
      </c>
      <c r="I63" s="4">
        <v>56.67</v>
      </c>
      <c r="J63" s="4">
        <v>58.33</v>
      </c>
      <c r="K63" s="4">
        <v>36.880000000000003</v>
      </c>
      <c r="L63" s="4">
        <v>44.37</v>
      </c>
      <c r="M63" s="4">
        <v>51.46</v>
      </c>
      <c r="N63" s="4">
        <v>60.63</v>
      </c>
      <c r="O63" s="4">
        <v>72.92</v>
      </c>
      <c r="P63" s="4">
        <v>75.209999999999994</v>
      </c>
      <c r="Q63" s="4">
        <v>55</v>
      </c>
      <c r="R63" s="4">
        <v>67.5</v>
      </c>
      <c r="S63" s="4">
        <v>79.16</v>
      </c>
      <c r="T63" s="4">
        <v>95</v>
      </c>
      <c r="U63" s="4">
        <v>113.34</v>
      </c>
      <c r="V63" s="4">
        <v>116.66</v>
      </c>
      <c r="W63" s="4">
        <v>67.5</v>
      </c>
      <c r="X63" s="4">
        <v>81.66</v>
      </c>
      <c r="Y63" s="4">
        <v>95</v>
      </c>
      <c r="Z63" s="4">
        <v>112.5</v>
      </c>
      <c r="AA63" s="4">
        <v>135</v>
      </c>
      <c r="AB63" s="4">
        <v>139.16</v>
      </c>
    </row>
    <row r="64" spans="3:28">
      <c r="C64" s="1">
        <v>66</v>
      </c>
      <c r="D64" s="1"/>
      <c r="E64" s="4">
        <v>30</v>
      </c>
      <c r="F64" s="4">
        <v>33.75</v>
      </c>
      <c r="G64" s="4">
        <v>40.42</v>
      </c>
      <c r="H64" s="4">
        <v>47.5</v>
      </c>
      <c r="I64" s="4">
        <v>59.17</v>
      </c>
      <c r="J64" s="4">
        <v>60.83</v>
      </c>
      <c r="K64" s="4">
        <v>39.380000000000003</v>
      </c>
      <c r="L64" s="4">
        <v>44.37</v>
      </c>
      <c r="M64" s="4">
        <v>52.3</v>
      </c>
      <c r="N64" s="4">
        <v>60.63</v>
      </c>
      <c r="O64" s="4">
        <v>75.42</v>
      </c>
      <c r="P64" s="4">
        <v>77.709999999999994</v>
      </c>
      <c r="Q64" s="4">
        <v>60</v>
      </c>
      <c r="R64" s="4">
        <v>67.5</v>
      </c>
      <c r="S64" s="4">
        <v>80.84</v>
      </c>
      <c r="T64" s="4">
        <v>95</v>
      </c>
      <c r="U64" s="4">
        <v>118.34</v>
      </c>
      <c r="V64" s="4">
        <v>121.66</v>
      </c>
      <c r="W64" s="4">
        <v>72.5</v>
      </c>
      <c r="X64" s="4">
        <v>81.66</v>
      </c>
      <c r="Y64" s="4">
        <v>96.68</v>
      </c>
      <c r="Z64" s="4">
        <v>112.5</v>
      </c>
      <c r="AA64" s="4">
        <v>140</v>
      </c>
      <c r="AB64" s="4">
        <v>144.16</v>
      </c>
    </row>
    <row r="65" spans="3:28">
      <c r="C65" s="1">
        <v>67</v>
      </c>
      <c r="D65" s="1"/>
      <c r="E65" s="4">
        <v>31.67</v>
      </c>
      <c r="F65" s="4">
        <v>35.42</v>
      </c>
      <c r="G65" s="4">
        <v>40.83</v>
      </c>
      <c r="H65" s="4">
        <v>48.33</v>
      </c>
      <c r="I65" s="4">
        <v>62.08</v>
      </c>
      <c r="J65" s="4">
        <v>63.75</v>
      </c>
      <c r="K65" s="4">
        <v>41.05</v>
      </c>
      <c r="L65" s="4">
        <v>46.04</v>
      </c>
      <c r="M65" s="4">
        <v>52.71</v>
      </c>
      <c r="N65" s="4">
        <v>61.46</v>
      </c>
      <c r="O65" s="4">
        <v>78.33</v>
      </c>
      <c r="P65" s="4">
        <v>80.63</v>
      </c>
      <c r="Q65" s="4">
        <v>63.34</v>
      </c>
      <c r="R65" s="4">
        <v>70.84</v>
      </c>
      <c r="S65" s="4">
        <v>81.66</v>
      </c>
      <c r="T65" s="4">
        <v>96.66</v>
      </c>
      <c r="U65" s="4">
        <v>124.16</v>
      </c>
      <c r="V65" s="4">
        <v>127.5</v>
      </c>
      <c r="W65" s="4">
        <v>75.84</v>
      </c>
      <c r="X65" s="4">
        <v>85</v>
      </c>
      <c r="Y65" s="4">
        <v>97.5</v>
      </c>
      <c r="Z65" s="4">
        <v>114.16</v>
      </c>
      <c r="AA65" s="4">
        <v>145.82</v>
      </c>
      <c r="AB65" s="4">
        <v>150</v>
      </c>
    </row>
    <row r="66" spans="3:28">
      <c r="C66" s="1">
        <v>68</v>
      </c>
      <c r="D66" s="1"/>
      <c r="E66" s="4">
        <v>32.92</v>
      </c>
      <c r="F66" s="4">
        <v>37.08</v>
      </c>
      <c r="G66" s="4">
        <v>41.67</v>
      </c>
      <c r="H66" s="4">
        <v>48.75</v>
      </c>
      <c r="I66" s="4">
        <v>64.58</v>
      </c>
      <c r="J66" s="4">
        <v>66.25</v>
      </c>
      <c r="K66" s="4">
        <v>42.3</v>
      </c>
      <c r="L66" s="4">
        <v>47.7</v>
      </c>
      <c r="M66" s="4">
        <v>53.55</v>
      </c>
      <c r="N66" s="4">
        <v>61.88</v>
      </c>
      <c r="O66" s="4">
        <v>80.83</v>
      </c>
      <c r="P66" s="4">
        <v>83.13</v>
      </c>
      <c r="Q66" s="4">
        <v>65.84</v>
      </c>
      <c r="R66" s="4">
        <v>74.16</v>
      </c>
      <c r="S66" s="4">
        <v>83.34</v>
      </c>
      <c r="T66" s="4">
        <v>97.5</v>
      </c>
      <c r="U66" s="4">
        <v>129.16</v>
      </c>
      <c r="V66" s="4">
        <v>132.5</v>
      </c>
      <c r="W66" s="4">
        <v>78.34</v>
      </c>
      <c r="X66" s="4">
        <v>88.32</v>
      </c>
      <c r="Y66" s="4">
        <v>99.18</v>
      </c>
      <c r="Z66" s="4">
        <v>115</v>
      </c>
      <c r="AA66" s="4">
        <v>150.82</v>
      </c>
      <c r="AB66" s="4">
        <v>155</v>
      </c>
    </row>
    <row r="67" spans="3:28">
      <c r="C67" s="1">
        <v>69</v>
      </c>
      <c r="D67" s="1"/>
      <c r="E67" s="4">
        <v>34.17</v>
      </c>
      <c r="F67" s="4">
        <v>38.75</v>
      </c>
      <c r="G67" s="4">
        <v>42.5</v>
      </c>
      <c r="H67" s="4">
        <v>49.58</v>
      </c>
      <c r="I67" s="4">
        <v>67.08</v>
      </c>
      <c r="J67" s="4">
        <v>68.75</v>
      </c>
      <c r="K67" s="4">
        <v>43.55</v>
      </c>
      <c r="L67" s="4">
        <v>49.37</v>
      </c>
      <c r="M67" s="4">
        <v>54.38</v>
      </c>
      <c r="N67" s="4">
        <v>62.71</v>
      </c>
      <c r="O67" s="4">
        <v>83.33</v>
      </c>
      <c r="P67" s="4">
        <v>85.63</v>
      </c>
      <c r="Q67" s="4">
        <v>68.34</v>
      </c>
      <c r="R67" s="4">
        <v>77.5</v>
      </c>
      <c r="S67" s="4">
        <v>85</v>
      </c>
      <c r="T67" s="4">
        <v>99.16</v>
      </c>
      <c r="U67" s="4">
        <v>134.16</v>
      </c>
      <c r="V67" s="4">
        <v>137.5</v>
      </c>
      <c r="W67" s="4">
        <v>80.84</v>
      </c>
      <c r="X67" s="4">
        <v>91.66</v>
      </c>
      <c r="Y67" s="4">
        <v>100.84</v>
      </c>
      <c r="Z67" s="4">
        <v>116.66</v>
      </c>
      <c r="AA67" s="4">
        <v>155.82</v>
      </c>
      <c r="AB67" s="4">
        <v>160</v>
      </c>
    </row>
    <row r="68" spans="3:28">
      <c r="C68" s="1">
        <v>70</v>
      </c>
      <c r="D68" s="1"/>
      <c r="E68" s="4">
        <v>35.83</v>
      </c>
      <c r="F68" s="4">
        <v>40.42</v>
      </c>
      <c r="G68" s="4">
        <v>43.33</v>
      </c>
      <c r="H68" s="4">
        <v>51.25</v>
      </c>
      <c r="I68" s="4">
        <v>69.17</v>
      </c>
      <c r="J68" s="4">
        <v>70.83</v>
      </c>
      <c r="K68" s="4">
        <v>45.21</v>
      </c>
      <c r="L68" s="4">
        <v>51.04</v>
      </c>
      <c r="M68" s="4">
        <v>55.21</v>
      </c>
      <c r="N68" s="4">
        <v>64.38</v>
      </c>
      <c r="O68" s="4">
        <v>85.42</v>
      </c>
      <c r="P68" s="4">
        <v>87.71</v>
      </c>
      <c r="Q68" s="4">
        <v>71.66</v>
      </c>
      <c r="R68" s="4">
        <v>80.84</v>
      </c>
      <c r="S68" s="4">
        <v>86.66</v>
      </c>
      <c r="T68" s="4">
        <v>102.5</v>
      </c>
      <c r="U68" s="4">
        <v>138.34</v>
      </c>
      <c r="V68" s="4">
        <v>141.66</v>
      </c>
      <c r="W68" s="4">
        <v>84.16</v>
      </c>
      <c r="X68" s="4">
        <v>95</v>
      </c>
      <c r="Y68" s="4">
        <v>102.5</v>
      </c>
      <c r="Z68" s="4">
        <v>120</v>
      </c>
      <c r="AA68" s="4">
        <v>160</v>
      </c>
      <c r="AB68" s="4">
        <v>164.16</v>
      </c>
    </row>
    <row r="69" spans="3:28">
      <c r="C69" s="1">
        <v>71</v>
      </c>
      <c r="D69" s="1"/>
      <c r="E69" s="4">
        <v>37.5</v>
      </c>
      <c r="F69" s="4">
        <v>42.08</v>
      </c>
      <c r="G69" s="4">
        <v>47.08</v>
      </c>
      <c r="H69" s="4">
        <v>52.08</v>
      </c>
      <c r="I69" s="4">
        <v>70.42</v>
      </c>
      <c r="J69" s="4">
        <v>72.08</v>
      </c>
      <c r="K69" s="4">
        <v>46.88</v>
      </c>
      <c r="L69" s="4">
        <v>52.7</v>
      </c>
      <c r="M69" s="4">
        <v>58.96</v>
      </c>
      <c r="N69" s="4">
        <v>65.209999999999994</v>
      </c>
      <c r="O69" s="4">
        <v>86.67</v>
      </c>
      <c r="P69" s="4">
        <v>88.96</v>
      </c>
      <c r="Q69" s="4">
        <v>75</v>
      </c>
      <c r="R69" s="4">
        <v>84.16</v>
      </c>
      <c r="S69" s="4">
        <v>94.16</v>
      </c>
      <c r="T69" s="4">
        <v>104.16</v>
      </c>
      <c r="U69" s="4">
        <v>140.84</v>
      </c>
      <c r="V69" s="4">
        <v>144.16</v>
      </c>
      <c r="W69" s="4">
        <v>87.5</v>
      </c>
      <c r="X69" s="4">
        <v>98.32</v>
      </c>
      <c r="Y69" s="4">
        <v>110</v>
      </c>
      <c r="Z69" s="4">
        <v>121.66</v>
      </c>
      <c r="AA69" s="4">
        <v>162.5</v>
      </c>
      <c r="AB69" s="4">
        <v>166.66</v>
      </c>
    </row>
    <row r="70" spans="3:28">
      <c r="C70" s="1">
        <v>72</v>
      </c>
      <c r="D70" s="1"/>
      <c r="E70" s="4">
        <v>38.75</v>
      </c>
      <c r="F70" s="4">
        <v>43.33</v>
      </c>
      <c r="G70" s="4">
        <v>48.75</v>
      </c>
      <c r="H70" s="4">
        <v>53.75</v>
      </c>
      <c r="I70" s="4">
        <v>71.67</v>
      </c>
      <c r="J70" s="4">
        <v>73.33</v>
      </c>
      <c r="K70" s="4">
        <v>48.13</v>
      </c>
      <c r="L70" s="4">
        <v>53.95</v>
      </c>
      <c r="M70" s="4">
        <v>60.63</v>
      </c>
      <c r="N70" s="4">
        <v>66.88</v>
      </c>
      <c r="O70" s="4">
        <v>87.92</v>
      </c>
      <c r="P70" s="4">
        <v>90.21</v>
      </c>
      <c r="Q70" s="4">
        <v>77.5</v>
      </c>
      <c r="R70" s="4">
        <v>86.66</v>
      </c>
      <c r="S70" s="4">
        <v>97.5</v>
      </c>
      <c r="T70" s="4">
        <v>107.5</v>
      </c>
      <c r="U70" s="4">
        <v>143.34</v>
      </c>
      <c r="V70" s="4">
        <v>146.66</v>
      </c>
      <c r="W70" s="4">
        <v>90</v>
      </c>
      <c r="X70" s="4">
        <v>100.82</v>
      </c>
      <c r="Y70" s="4">
        <v>113.34</v>
      </c>
      <c r="Z70" s="4">
        <v>125</v>
      </c>
      <c r="AA70" s="4">
        <v>165</v>
      </c>
      <c r="AB70" s="4">
        <v>169.16</v>
      </c>
    </row>
    <row r="71" spans="3:28">
      <c r="C71" s="1">
        <v>73</v>
      </c>
      <c r="D71" s="1"/>
      <c r="E71" s="4">
        <v>40</v>
      </c>
      <c r="F71" s="4">
        <v>45</v>
      </c>
      <c r="G71" s="4">
        <v>50.42</v>
      </c>
      <c r="H71" s="4">
        <v>56.25</v>
      </c>
      <c r="I71" s="4">
        <v>73.33</v>
      </c>
      <c r="J71" s="4">
        <v>75</v>
      </c>
      <c r="K71" s="4">
        <v>49.38</v>
      </c>
      <c r="L71" s="4">
        <v>55.62</v>
      </c>
      <c r="M71" s="4">
        <v>62.3</v>
      </c>
      <c r="N71" s="4">
        <v>69.38</v>
      </c>
      <c r="O71" s="4">
        <v>89.58</v>
      </c>
      <c r="P71" s="4">
        <v>91.88</v>
      </c>
      <c r="Q71" s="4">
        <v>80</v>
      </c>
      <c r="R71" s="4">
        <v>90</v>
      </c>
      <c r="S71" s="4">
        <v>100.84</v>
      </c>
      <c r="T71" s="4">
        <v>112.5</v>
      </c>
      <c r="U71" s="4">
        <v>146.66</v>
      </c>
      <c r="V71" s="4">
        <v>150</v>
      </c>
      <c r="W71" s="4">
        <v>92.5</v>
      </c>
      <c r="X71" s="4">
        <v>104.16</v>
      </c>
      <c r="Y71" s="4">
        <v>116.68</v>
      </c>
      <c r="Z71" s="4">
        <v>130</v>
      </c>
      <c r="AA71" s="4">
        <v>168.32</v>
      </c>
      <c r="AB71" s="4">
        <v>172.5</v>
      </c>
    </row>
    <row r="72" spans="3:28">
      <c r="C72" s="1">
        <v>74</v>
      </c>
      <c r="D72" s="1"/>
      <c r="E72" s="4">
        <v>42.08</v>
      </c>
      <c r="F72" s="4">
        <v>47.5</v>
      </c>
      <c r="G72" s="4">
        <v>52.92</v>
      </c>
      <c r="H72" s="4">
        <v>58.33</v>
      </c>
      <c r="I72" s="4">
        <v>76.25</v>
      </c>
      <c r="J72" s="4">
        <v>77.92</v>
      </c>
      <c r="K72" s="4">
        <v>51.46</v>
      </c>
      <c r="L72" s="4">
        <v>58.12</v>
      </c>
      <c r="M72" s="4">
        <v>64.8</v>
      </c>
      <c r="N72" s="4">
        <v>71.459999999999994</v>
      </c>
      <c r="O72" s="4">
        <v>92.5</v>
      </c>
      <c r="P72" s="4">
        <v>94.8</v>
      </c>
      <c r="Q72" s="4">
        <v>84.16</v>
      </c>
      <c r="R72" s="4">
        <v>95</v>
      </c>
      <c r="S72" s="4">
        <v>105.84</v>
      </c>
      <c r="T72" s="4">
        <v>116.66</v>
      </c>
      <c r="U72" s="4">
        <v>152.5</v>
      </c>
      <c r="V72" s="4">
        <v>155.84</v>
      </c>
      <c r="W72" s="4">
        <v>96.66</v>
      </c>
      <c r="X72" s="4">
        <v>109.16</v>
      </c>
      <c r="Y72" s="4">
        <v>121.68</v>
      </c>
      <c r="Z72" s="4">
        <v>134.16</v>
      </c>
      <c r="AA72" s="4">
        <v>174.16</v>
      </c>
      <c r="AB72" s="4">
        <v>178.34</v>
      </c>
    </row>
    <row r="73" spans="3:28">
      <c r="C73" s="1">
        <v>75</v>
      </c>
      <c r="D73" s="1"/>
      <c r="E73" s="4">
        <v>44.17</v>
      </c>
      <c r="F73" s="4">
        <v>49.58</v>
      </c>
      <c r="G73" s="4">
        <v>55.42</v>
      </c>
      <c r="H73" s="4">
        <v>62.08</v>
      </c>
      <c r="I73" s="4">
        <v>79.17</v>
      </c>
      <c r="J73" s="4">
        <v>80.83</v>
      </c>
      <c r="K73" s="4">
        <v>53.55</v>
      </c>
      <c r="L73" s="4">
        <v>60.2</v>
      </c>
      <c r="M73" s="4">
        <v>67.3</v>
      </c>
      <c r="N73" s="4">
        <v>75.209999999999994</v>
      </c>
      <c r="O73" s="4">
        <v>95.42</v>
      </c>
      <c r="P73" s="4">
        <v>97.71</v>
      </c>
      <c r="Q73" s="4">
        <v>88.34</v>
      </c>
      <c r="R73" s="4">
        <v>99.16</v>
      </c>
      <c r="S73" s="4">
        <v>110.84</v>
      </c>
      <c r="T73" s="4">
        <v>124.16</v>
      </c>
      <c r="U73" s="4">
        <v>158.34</v>
      </c>
      <c r="V73" s="4">
        <v>161.66</v>
      </c>
      <c r="W73" s="4">
        <v>100.84</v>
      </c>
      <c r="X73" s="4">
        <v>113.32</v>
      </c>
      <c r="Y73" s="4">
        <v>126.68</v>
      </c>
      <c r="Z73" s="4">
        <v>141.66</v>
      </c>
      <c r="AA73" s="4">
        <v>180</v>
      </c>
      <c r="AB73" s="4">
        <v>184.16</v>
      </c>
    </row>
    <row r="74" spans="3:28">
      <c r="C74" s="1">
        <v>76</v>
      </c>
      <c r="D74" s="1"/>
      <c r="E74" s="4">
        <v>45.83</v>
      </c>
      <c r="F74" s="4">
        <v>51.67</v>
      </c>
      <c r="G74" s="4">
        <v>57.5</v>
      </c>
      <c r="H74" s="4">
        <v>64.58</v>
      </c>
      <c r="I74" s="4">
        <v>82.5</v>
      </c>
      <c r="J74" s="4">
        <v>84.17</v>
      </c>
      <c r="K74" s="4">
        <v>55.21</v>
      </c>
      <c r="L74" s="4">
        <v>62.29</v>
      </c>
      <c r="M74" s="4">
        <v>69.38</v>
      </c>
      <c r="N74" s="4">
        <v>77.709999999999994</v>
      </c>
      <c r="O74" s="4">
        <v>98.75</v>
      </c>
      <c r="P74" s="4">
        <v>101.05</v>
      </c>
      <c r="Q74" s="4">
        <v>91.66</v>
      </c>
      <c r="R74" s="4">
        <v>103.34</v>
      </c>
      <c r="S74" s="4">
        <v>115</v>
      </c>
      <c r="T74" s="4">
        <v>129.16</v>
      </c>
      <c r="U74" s="4">
        <v>165</v>
      </c>
      <c r="V74" s="4">
        <v>168.34</v>
      </c>
      <c r="W74" s="4">
        <v>104.16</v>
      </c>
      <c r="X74" s="4">
        <v>117.5</v>
      </c>
      <c r="Y74" s="4">
        <v>130.84</v>
      </c>
      <c r="Z74" s="4">
        <v>146.66</v>
      </c>
      <c r="AA74" s="4">
        <v>186.66</v>
      </c>
      <c r="AB74" s="4">
        <v>190.84</v>
      </c>
    </row>
    <row r="75" spans="3:28">
      <c r="C75" s="1">
        <v>77</v>
      </c>
      <c r="D75" s="1"/>
      <c r="E75" s="4">
        <v>47.92</v>
      </c>
      <c r="F75" s="4">
        <v>54.17</v>
      </c>
      <c r="G75" s="4">
        <v>60</v>
      </c>
      <c r="H75" s="4">
        <v>67.92</v>
      </c>
      <c r="I75" s="4">
        <v>85.83</v>
      </c>
      <c r="J75" s="4">
        <v>87.5</v>
      </c>
      <c r="K75" s="4">
        <v>57.3</v>
      </c>
      <c r="L75" s="4">
        <v>64.790000000000006</v>
      </c>
      <c r="M75" s="4">
        <v>71.88</v>
      </c>
      <c r="N75" s="4">
        <v>81.05</v>
      </c>
      <c r="O75" s="4">
        <v>102.08</v>
      </c>
      <c r="P75" s="4">
        <v>104.38</v>
      </c>
      <c r="Q75" s="4">
        <v>95.84</v>
      </c>
      <c r="R75" s="4">
        <v>108.34</v>
      </c>
      <c r="S75" s="4">
        <v>120</v>
      </c>
      <c r="T75" s="4">
        <v>135.84</v>
      </c>
      <c r="U75" s="4">
        <v>171.66</v>
      </c>
      <c r="V75" s="4">
        <v>175</v>
      </c>
      <c r="W75" s="4">
        <v>108.34</v>
      </c>
      <c r="X75" s="4">
        <v>122.5</v>
      </c>
      <c r="Y75" s="4">
        <v>135.84</v>
      </c>
      <c r="Z75" s="4">
        <v>153.34</v>
      </c>
      <c r="AA75" s="4">
        <v>193.32</v>
      </c>
      <c r="AB75" s="4">
        <v>197.5</v>
      </c>
    </row>
    <row r="76" spans="3:28">
      <c r="C76" s="1">
        <v>78</v>
      </c>
      <c r="D76" s="1"/>
      <c r="E76" s="4">
        <v>50</v>
      </c>
      <c r="F76" s="4">
        <v>56.25</v>
      </c>
      <c r="G76" s="4">
        <v>62.5</v>
      </c>
      <c r="H76" s="4">
        <v>70.83</v>
      </c>
      <c r="I76" s="4">
        <v>89.58</v>
      </c>
      <c r="J76" s="4">
        <v>91.25</v>
      </c>
      <c r="K76" s="4">
        <v>59.38</v>
      </c>
      <c r="L76" s="4">
        <v>66.87</v>
      </c>
      <c r="M76" s="4">
        <v>74.38</v>
      </c>
      <c r="N76" s="4">
        <v>83.96</v>
      </c>
      <c r="O76" s="4">
        <v>105.83</v>
      </c>
      <c r="P76" s="4">
        <v>108.13</v>
      </c>
      <c r="Q76" s="4">
        <v>100</v>
      </c>
      <c r="R76" s="4">
        <v>112.5</v>
      </c>
      <c r="S76" s="4">
        <v>125</v>
      </c>
      <c r="T76" s="4">
        <v>141.66</v>
      </c>
      <c r="U76" s="4">
        <v>179.16</v>
      </c>
      <c r="V76" s="4">
        <v>182.5</v>
      </c>
      <c r="W76" s="4">
        <v>112.5</v>
      </c>
      <c r="X76" s="4">
        <v>126.66</v>
      </c>
      <c r="Y76" s="4">
        <v>140.84</v>
      </c>
      <c r="Z76" s="4">
        <v>159.16</v>
      </c>
      <c r="AA76" s="4">
        <v>200.82</v>
      </c>
      <c r="AB76" s="4">
        <v>205</v>
      </c>
    </row>
    <row r="77" spans="3:28">
      <c r="C77" s="1">
        <v>79</v>
      </c>
      <c r="D77" s="1"/>
      <c r="E77" s="4">
        <v>52.08</v>
      </c>
      <c r="F77" s="4">
        <v>58.33</v>
      </c>
      <c r="G77" s="4">
        <v>65</v>
      </c>
      <c r="H77" s="4">
        <v>73.33</v>
      </c>
      <c r="I77" s="4">
        <v>93.75</v>
      </c>
      <c r="J77" s="4">
        <v>95.42</v>
      </c>
      <c r="K77" s="4">
        <v>61.46</v>
      </c>
      <c r="L77" s="4">
        <v>68.95</v>
      </c>
      <c r="M77" s="4">
        <v>76.88</v>
      </c>
      <c r="N77" s="4">
        <v>86.46</v>
      </c>
      <c r="O77" s="4">
        <v>110</v>
      </c>
      <c r="P77" s="4">
        <v>112.3</v>
      </c>
      <c r="Q77" s="4">
        <v>104.16</v>
      </c>
      <c r="R77" s="4">
        <v>116.66</v>
      </c>
      <c r="S77" s="4">
        <v>130</v>
      </c>
      <c r="T77" s="4">
        <v>146.66</v>
      </c>
      <c r="U77" s="4">
        <v>187.5</v>
      </c>
      <c r="V77" s="4">
        <v>190.84</v>
      </c>
      <c r="W77" s="4">
        <v>116.66</v>
      </c>
      <c r="X77" s="4">
        <v>130.82</v>
      </c>
      <c r="Y77" s="4">
        <v>145.84</v>
      </c>
      <c r="Z77" s="4">
        <v>164.16</v>
      </c>
      <c r="AA77" s="4">
        <v>209.16</v>
      </c>
      <c r="AB77" s="4">
        <v>213.34</v>
      </c>
    </row>
    <row r="78" spans="3:28">
      <c r="C78" s="1">
        <v>80</v>
      </c>
      <c r="D78" s="1"/>
      <c r="E78" s="4">
        <v>54.17</v>
      </c>
      <c r="F78" s="4">
        <v>61.25</v>
      </c>
      <c r="G78" s="4">
        <v>67.92</v>
      </c>
      <c r="H78" s="4">
        <v>76.25</v>
      </c>
      <c r="I78" s="4">
        <v>97.92</v>
      </c>
      <c r="J78" s="4">
        <v>99.58</v>
      </c>
      <c r="K78" s="4">
        <v>63.55</v>
      </c>
      <c r="L78" s="4">
        <v>71.87</v>
      </c>
      <c r="M78" s="4">
        <v>79.8</v>
      </c>
      <c r="N78" s="4">
        <v>89.38</v>
      </c>
      <c r="O78" s="4">
        <v>114.17</v>
      </c>
      <c r="P78" s="4">
        <v>116.46</v>
      </c>
      <c r="Q78" s="4">
        <v>108.34</v>
      </c>
      <c r="R78" s="4">
        <v>122.5</v>
      </c>
      <c r="S78" s="4">
        <v>135.84</v>
      </c>
      <c r="T78" s="4">
        <v>152.5</v>
      </c>
      <c r="U78" s="4">
        <v>195.84</v>
      </c>
      <c r="V78" s="4">
        <v>199.16</v>
      </c>
      <c r="W78" s="4">
        <v>120.84</v>
      </c>
      <c r="X78" s="4">
        <v>136.66</v>
      </c>
      <c r="Y78" s="4">
        <v>151.68</v>
      </c>
      <c r="Z78" s="4">
        <v>170</v>
      </c>
      <c r="AA78" s="4">
        <v>217.5</v>
      </c>
      <c r="AB78" s="4">
        <v>221.66</v>
      </c>
    </row>
    <row r="79" spans="3:28">
      <c r="C79" s="1">
        <v>81</v>
      </c>
      <c r="D79" s="1"/>
      <c r="E79" s="4">
        <v>56.67</v>
      </c>
      <c r="F79" s="4">
        <v>63.75</v>
      </c>
      <c r="G79" s="4">
        <v>70.83</v>
      </c>
      <c r="H79" s="4">
        <v>79.17</v>
      </c>
      <c r="I79" s="4">
        <v>102.08</v>
      </c>
      <c r="J79" s="4">
        <v>103.75</v>
      </c>
      <c r="K79" s="4">
        <v>66.05</v>
      </c>
      <c r="L79" s="4">
        <v>74.37</v>
      </c>
      <c r="M79" s="4">
        <v>82.71</v>
      </c>
      <c r="N79" s="4">
        <v>92.3</v>
      </c>
      <c r="O79" s="4">
        <v>118.33</v>
      </c>
      <c r="P79" s="4">
        <v>120.63</v>
      </c>
      <c r="Q79" s="4">
        <v>113.34</v>
      </c>
      <c r="R79" s="4">
        <v>127.5</v>
      </c>
      <c r="S79" s="4">
        <v>141.66</v>
      </c>
      <c r="T79" s="4">
        <v>158.34</v>
      </c>
      <c r="U79" s="4">
        <v>204.16</v>
      </c>
      <c r="V79" s="4">
        <v>207.5</v>
      </c>
      <c r="W79" s="4">
        <v>125.84</v>
      </c>
      <c r="X79" s="4">
        <v>141.66</v>
      </c>
      <c r="Y79" s="4">
        <v>157.5</v>
      </c>
      <c r="Z79" s="4">
        <v>175.84</v>
      </c>
      <c r="AA79" s="4">
        <v>225.82</v>
      </c>
      <c r="AB79" s="4">
        <v>230</v>
      </c>
    </row>
    <row r="80" spans="3:28">
      <c r="C80" s="1">
        <v>82</v>
      </c>
      <c r="D80" s="1"/>
      <c r="E80" s="4">
        <v>59.17</v>
      </c>
      <c r="F80" s="4">
        <v>66.67</v>
      </c>
      <c r="G80" s="4">
        <v>73.75</v>
      </c>
      <c r="H80" s="4">
        <v>82.5</v>
      </c>
      <c r="I80" s="4">
        <v>106.25</v>
      </c>
      <c r="J80" s="4">
        <v>107.92</v>
      </c>
      <c r="K80" s="4">
        <v>68.55</v>
      </c>
      <c r="L80" s="4">
        <v>77.290000000000006</v>
      </c>
      <c r="M80" s="4">
        <v>85.63</v>
      </c>
      <c r="N80" s="4">
        <v>95.63</v>
      </c>
      <c r="O80" s="4">
        <v>122.5</v>
      </c>
      <c r="P80" s="4">
        <v>124.8</v>
      </c>
      <c r="Q80" s="4">
        <v>118.34</v>
      </c>
      <c r="R80" s="4">
        <v>133.34</v>
      </c>
      <c r="S80" s="4">
        <v>147.5</v>
      </c>
      <c r="T80" s="4">
        <v>165</v>
      </c>
      <c r="U80" s="4">
        <v>212.5</v>
      </c>
      <c r="V80" s="4">
        <v>215.84</v>
      </c>
      <c r="W80" s="4">
        <v>130.84</v>
      </c>
      <c r="X80" s="4">
        <v>147.5</v>
      </c>
      <c r="Y80" s="4">
        <v>163.34</v>
      </c>
      <c r="Z80" s="4">
        <v>182.5</v>
      </c>
      <c r="AA80" s="4">
        <v>234.16</v>
      </c>
      <c r="AB80" s="4">
        <v>238.34</v>
      </c>
    </row>
    <row r="81" spans="3:28">
      <c r="C81" s="1">
        <v>83</v>
      </c>
      <c r="D81" s="1"/>
      <c r="E81" s="4">
        <v>61.25</v>
      </c>
      <c r="F81" s="4">
        <v>68.75</v>
      </c>
      <c r="G81" s="4">
        <v>76.67</v>
      </c>
      <c r="H81" s="4">
        <v>85.42</v>
      </c>
      <c r="I81" s="4">
        <v>110</v>
      </c>
      <c r="J81" s="4">
        <v>111.67</v>
      </c>
      <c r="K81" s="4">
        <v>70.63</v>
      </c>
      <c r="L81" s="4">
        <v>79.37</v>
      </c>
      <c r="M81" s="4">
        <v>88.55</v>
      </c>
      <c r="N81" s="4">
        <v>98.55</v>
      </c>
      <c r="O81" s="4">
        <v>126.25</v>
      </c>
      <c r="P81" s="4">
        <v>128.55000000000001</v>
      </c>
      <c r="Q81" s="4">
        <v>122.5</v>
      </c>
      <c r="R81" s="4">
        <v>137.5</v>
      </c>
      <c r="S81" s="4">
        <v>153.34</v>
      </c>
      <c r="T81" s="4">
        <v>170.84</v>
      </c>
      <c r="U81" s="4">
        <v>220</v>
      </c>
      <c r="V81" s="4">
        <v>223.34</v>
      </c>
      <c r="W81" s="4">
        <v>135</v>
      </c>
      <c r="X81" s="4">
        <v>151.66</v>
      </c>
      <c r="Y81" s="4">
        <v>169.18</v>
      </c>
      <c r="Z81" s="4">
        <v>188.34</v>
      </c>
      <c r="AA81" s="4">
        <v>241.66</v>
      </c>
      <c r="AB81" s="4">
        <v>245.84</v>
      </c>
    </row>
    <row r="82" spans="3:28">
      <c r="C82" s="1">
        <v>84</v>
      </c>
      <c r="D82" s="1"/>
      <c r="E82" s="4">
        <v>63.33</v>
      </c>
      <c r="F82" s="4">
        <v>71.25</v>
      </c>
      <c r="G82" s="4">
        <v>79.58</v>
      </c>
      <c r="H82" s="4">
        <v>88.33</v>
      </c>
      <c r="I82" s="4">
        <v>114.17</v>
      </c>
      <c r="J82" s="4">
        <v>115.83</v>
      </c>
      <c r="K82" s="4">
        <v>72.709999999999994</v>
      </c>
      <c r="L82" s="4">
        <v>81.87</v>
      </c>
      <c r="M82" s="4">
        <v>91.46</v>
      </c>
      <c r="N82" s="4">
        <v>101.46</v>
      </c>
      <c r="O82" s="4">
        <v>130.41999999999999</v>
      </c>
      <c r="P82" s="4">
        <v>132.71</v>
      </c>
      <c r="Q82" s="4">
        <v>126.66</v>
      </c>
      <c r="R82" s="4">
        <v>142.5</v>
      </c>
      <c r="S82" s="4">
        <v>159.16</v>
      </c>
      <c r="T82" s="4">
        <v>176.66</v>
      </c>
      <c r="U82" s="4">
        <v>228.34</v>
      </c>
      <c r="V82" s="4">
        <v>231.66</v>
      </c>
      <c r="W82" s="4">
        <v>139.16</v>
      </c>
      <c r="X82" s="4">
        <v>156.66</v>
      </c>
      <c r="Y82" s="4">
        <v>175</v>
      </c>
      <c r="Z82" s="4">
        <v>194.16</v>
      </c>
      <c r="AA82" s="4">
        <v>250</v>
      </c>
      <c r="AB82" s="4">
        <v>254.16</v>
      </c>
    </row>
    <row r="83" spans="3:28">
      <c r="C83" s="1">
        <v>85</v>
      </c>
      <c r="D83" s="1"/>
      <c r="E83" s="4">
        <v>65.42</v>
      </c>
      <c r="F83" s="4">
        <v>73.75</v>
      </c>
      <c r="G83" s="4">
        <v>82.5</v>
      </c>
      <c r="H83" s="4">
        <v>91.67</v>
      </c>
      <c r="I83" s="4">
        <v>118.33</v>
      </c>
      <c r="J83" s="4">
        <v>120</v>
      </c>
      <c r="K83" s="4">
        <v>74.8</v>
      </c>
      <c r="L83" s="4">
        <v>84.37</v>
      </c>
      <c r="M83" s="4">
        <v>94.38</v>
      </c>
      <c r="N83" s="4">
        <v>104.8</v>
      </c>
      <c r="O83" s="4">
        <v>134.58000000000001</v>
      </c>
      <c r="P83" s="4">
        <v>136.88</v>
      </c>
      <c r="Q83" s="4">
        <v>130.84</v>
      </c>
      <c r="R83" s="4">
        <v>147.5</v>
      </c>
      <c r="S83" s="4">
        <v>165</v>
      </c>
      <c r="T83" s="4">
        <v>183.34</v>
      </c>
      <c r="U83" s="4">
        <v>236.66</v>
      </c>
      <c r="V83" s="4">
        <v>240</v>
      </c>
      <c r="W83" s="4">
        <v>143.34</v>
      </c>
      <c r="X83" s="4">
        <v>161.66</v>
      </c>
      <c r="Y83" s="4">
        <v>180.84</v>
      </c>
      <c r="Z83" s="4">
        <v>200.84</v>
      </c>
      <c r="AA83" s="4">
        <v>258.32</v>
      </c>
      <c r="AB83" s="4">
        <v>262.5</v>
      </c>
    </row>
    <row r="84" spans="3:28">
      <c r="C84" s="1">
        <v>86</v>
      </c>
      <c r="D84" s="1"/>
      <c r="E84" s="4">
        <v>67.5</v>
      </c>
      <c r="F84" s="4">
        <v>75.83</v>
      </c>
      <c r="G84" s="4">
        <v>85.42</v>
      </c>
      <c r="H84" s="4">
        <v>94.58</v>
      </c>
      <c r="I84" s="4">
        <v>122.5</v>
      </c>
      <c r="J84" s="4">
        <v>124.17</v>
      </c>
      <c r="K84" s="4">
        <v>76.88</v>
      </c>
      <c r="L84" s="4">
        <v>86.45</v>
      </c>
      <c r="M84" s="4">
        <v>97.3</v>
      </c>
      <c r="N84" s="4">
        <v>107.71</v>
      </c>
      <c r="O84" s="4">
        <v>138.75</v>
      </c>
      <c r="P84" s="4">
        <v>141.05000000000001</v>
      </c>
      <c r="Q84" s="4">
        <v>135</v>
      </c>
      <c r="R84" s="4">
        <v>151.66</v>
      </c>
      <c r="S84" s="4">
        <v>170.84</v>
      </c>
      <c r="T84" s="4">
        <v>189.16</v>
      </c>
      <c r="U84" s="4">
        <v>245</v>
      </c>
      <c r="V84" s="4">
        <v>248.34</v>
      </c>
      <c r="W84" s="4">
        <v>147.5</v>
      </c>
      <c r="X84" s="4">
        <v>165.82</v>
      </c>
      <c r="Y84" s="4">
        <v>186.68</v>
      </c>
      <c r="Z84" s="4">
        <v>206.66</v>
      </c>
      <c r="AA84" s="4">
        <v>266.66000000000003</v>
      </c>
      <c r="AB84" s="4">
        <v>270.83999999999997</v>
      </c>
    </row>
    <row r="85" spans="3:28">
      <c r="C85" s="1">
        <v>87</v>
      </c>
      <c r="D85" s="1"/>
      <c r="E85" s="4">
        <v>69.17</v>
      </c>
      <c r="F85" s="4">
        <v>78.33</v>
      </c>
      <c r="G85" s="4">
        <v>87.5</v>
      </c>
      <c r="H85" s="4">
        <v>97.5</v>
      </c>
      <c r="I85" s="4">
        <v>126.67</v>
      </c>
      <c r="J85" s="4">
        <v>128.33000000000001</v>
      </c>
      <c r="K85" s="4">
        <v>78.55</v>
      </c>
      <c r="L85" s="4">
        <v>88.95</v>
      </c>
      <c r="M85" s="4">
        <v>99.38</v>
      </c>
      <c r="N85" s="4">
        <v>110.63</v>
      </c>
      <c r="O85" s="4">
        <v>142.91999999999999</v>
      </c>
      <c r="P85" s="4">
        <v>145.21</v>
      </c>
      <c r="Q85" s="4">
        <v>138.34</v>
      </c>
      <c r="R85" s="4">
        <v>156.66</v>
      </c>
      <c r="S85" s="4">
        <v>175</v>
      </c>
      <c r="T85" s="4">
        <v>195</v>
      </c>
      <c r="U85" s="4">
        <v>253.34</v>
      </c>
      <c r="V85" s="4">
        <v>256.66000000000003</v>
      </c>
      <c r="W85" s="4">
        <v>150.84</v>
      </c>
      <c r="X85" s="4">
        <v>170.82</v>
      </c>
      <c r="Y85" s="4">
        <v>190.84</v>
      </c>
      <c r="Z85" s="4">
        <v>212.5</v>
      </c>
      <c r="AA85" s="4">
        <v>275</v>
      </c>
      <c r="AB85" s="4">
        <v>279.16000000000003</v>
      </c>
    </row>
    <row r="86" spans="3:28">
      <c r="C86" s="1">
        <v>88</v>
      </c>
      <c r="D86" s="1"/>
      <c r="E86" s="4">
        <v>69.58</v>
      </c>
      <c r="F86" s="4">
        <v>79.17</v>
      </c>
      <c r="G86" s="4">
        <v>88.33</v>
      </c>
      <c r="H86" s="4">
        <v>98.33</v>
      </c>
      <c r="I86" s="4">
        <v>130.83000000000001</v>
      </c>
      <c r="J86" s="4">
        <v>132.5</v>
      </c>
      <c r="K86" s="4">
        <v>78.959999999999994</v>
      </c>
      <c r="L86" s="4">
        <v>89.79</v>
      </c>
      <c r="M86" s="4">
        <v>100.21</v>
      </c>
      <c r="N86" s="4">
        <v>111.46</v>
      </c>
      <c r="O86" s="4">
        <v>147.08000000000001</v>
      </c>
      <c r="P86" s="4">
        <v>149.38</v>
      </c>
      <c r="Q86" s="4">
        <v>139.16</v>
      </c>
      <c r="R86" s="4">
        <v>158.34</v>
      </c>
      <c r="S86" s="4">
        <v>176.66</v>
      </c>
      <c r="T86" s="4">
        <v>196.66</v>
      </c>
      <c r="U86" s="4">
        <v>261.66000000000003</v>
      </c>
      <c r="V86" s="4">
        <v>265</v>
      </c>
      <c r="W86" s="4">
        <v>151.66</v>
      </c>
      <c r="X86" s="4">
        <v>172.5</v>
      </c>
      <c r="Y86" s="4">
        <v>192.5</v>
      </c>
      <c r="Z86" s="4">
        <v>214.16</v>
      </c>
      <c r="AA86" s="4">
        <v>283.32</v>
      </c>
      <c r="AB86" s="4">
        <v>287.5</v>
      </c>
    </row>
    <row r="87" spans="3:28">
      <c r="C87" s="1">
        <v>89</v>
      </c>
      <c r="D87" s="1"/>
      <c r="E87" s="4">
        <v>70</v>
      </c>
      <c r="F87" s="4">
        <v>80</v>
      </c>
      <c r="G87" s="4">
        <v>89.17</v>
      </c>
      <c r="H87" s="4">
        <v>99.17</v>
      </c>
      <c r="I87" s="4">
        <v>135</v>
      </c>
      <c r="J87" s="4">
        <v>136.66999999999999</v>
      </c>
      <c r="K87" s="4">
        <v>79.38</v>
      </c>
      <c r="L87" s="4">
        <v>90.62</v>
      </c>
      <c r="M87" s="4">
        <v>101.05</v>
      </c>
      <c r="N87" s="4">
        <v>112.3</v>
      </c>
      <c r="O87" s="4">
        <v>151.25</v>
      </c>
      <c r="P87" s="4">
        <v>153.55000000000001</v>
      </c>
      <c r="Q87" s="4">
        <v>140</v>
      </c>
      <c r="R87" s="4">
        <v>160</v>
      </c>
      <c r="S87" s="4">
        <v>178.34</v>
      </c>
      <c r="T87" s="4">
        <v>198.34</v>
      </c>
      <c r="U87" s="4">
        <v>270</v>
      </c>
      <c r="V87" s="4">
        <v>273.33999999999997</v>
      </c>
      <c r="W87" s="4">
        <v>152.5</v>
      </c>
      <c r="X87" s="4">
        <v>174.16</v>
      </c>
      <c r="Y87" s="4">
        <v>194.18</v>
      </c>
      <c r="Z87" s="4">
        <v>215.84</v>
      </c>
      <c r="AA87" s="4">
        <v>291.66000000000003</v>
      </c>
      <c r="AB87" s="4">
        <v>295.83999999999997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432CF-DED4-475C-A6F1-464C6B4C0BD0}">
  <sheetPr codeName="Sheet45">
    <tabColor theme="5" tint="0.79998168889431442"/>
  </sheetPr>
  <dimension ref="B1:AB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28">
      <c r="B1" s="37"/>
    </row>
    <row r="2" spans="2:28">
      <c r="B2" s="37" t="s">
        <v>98</v>
      </c>
    </row>
    <row r="3" spans="2:28">
      <c r="B3" s="32"/>
    </row>
    <row r="4" spans="2:28">
      <c r="B4" s="30"/>
    </row>
    <row r="6" spans="2:28">
      <c r="B6" s="38" t="s">
        <v>128</v>
      </c>
      <c r="C6" s="5" t="s">
        <v>133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28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8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2:28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2:28">
      <c r="B10"/>
      <c r="C10" s="2"/>
      <c r="D10" s="2"/>
      <c r="E10" s="41" t="s">
        <v>18</v>
      </c>
      <c r="F10" s="42"/>
      <c r="G10" s="42"/>
      <c r="H10" s="42"/>
      <c r="I10" s="42"/>
      <c r="J10" s="42"/>
      <c r="K10" s="41" t="s">
        <v>18</v>
      </c>
      <c r="L10" s="42"/>
      <c r="M10" s="42"/>
      <c r="N10" s="42"/>
      <c r="O10" s="42"/>
      <c r="P10" s="42"/>
      <c r="Q10" s="41" t="s">
        <v>18</v>
      </c>
      <c r="R10" s="42"/>
      <c r="S10" s="42"/>
      <c r="T10" s="42"/>
      <c r="U10" s="42"/>
      <c r="V10" s="42"/>
      <c r="W10" s="41" t="s">
        <v>18</v>
      </c>
      <c r="X10" s="42"/>
      <c r="Y10" s="42"/>
      <c r="Z10" s="42"/>
      <c r="AA10" s="42"/>
      <c r="AB10" s="42"/>
    </row>
    <row r="11" spans="2:28">
      <c r="C11" t="s">
        <v>18</v>
      </c>
      <c r="E11" s="6" t="s">
        <v>19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6" t="s">
        <v>35</v>
      </c>
      <c r="L11" s="6" t="s">
        <v>35</v>
      </c>
      <c r="M11" s="6" t="s">
        <v>35</v>
      </c>
      <c r="N11" s="6" t="s">
        <v>35</v>
      </c>
      <c r="O11" s="6" t="s">
        <v>35</v>
      </c>
      <c r="P11" s="6" t="s">
        <v>35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33</v>
      </c>
      <c r="X11" s="6" t="s">
        <v>33</v>
      </c>
      <c r="Y11" s="6" t="s">
        <v>33</v>
      </c>
      <c r="Z11" s="6" t="s">
        <v>33</v>
      </c>
      <c r="AA11" s="6" t="s">
        <v>33</v>
      </c>
      <c r="AB11" s="6" t="s">
        <v>33</v>
      </c>
    </row>
    <row r="12" spans="2:28">
      <c r="C12" t="s">
        <v>14</v>
      </c>
      <c r="E12" s="1">
        <v>3</v>
      </c>
      <c r="F12" s="1">
        <v>5</v>
      </c>
      <c r="G12" s="1">
        <v>7</v>
      </c>
      <c r="H12" s="1">
        <v>10</v>
      </c>
      <c r="I12" s="1">
        <v>20</v>
      </c>
      <c r="J12" s="1">
        <v>31</v>
      </c>
      <c r="K12" s="1">
        <v>3</v>
      </c>
      <c r="L12" s="1">
        <v>5</v>
      </c>
      <c r="M12" s="1">
        <v>7</v>
      </c>
      <c r="N12" s="1">
        <v>10</v>
      </c>
      <c r="O12" s="1">
        <v>20</v>
      </c>
      <c r="P12" s="1">
        <v>31</v>
      </c>
      <c r="Q12" s="1">
        <v>3</v>
      </c>
      <c r="R12" s="1">
        <v>5</v>
      </c>
      <c r="S12" s="1">
        <v>7</v>
      </c>
      <c r="T12" s="1">
        <v>10</v>
      </c>
      <c r="U12" s="1">
        <v>20</v>
      </c>
      <c r="V12" s="1">
        <v>31</v>
      </c>
      <c r="W12" s="1">
        <v>3</v>
      </c>
      <c r="X12" s="1">
        <v>5</v>
      </c>
      <c r="Y12" s="1">
        <v>7</v>
      </c>
      <c r="Z12" s="1">
        <v>10</v>
      </c>
      <c r="AA12" s="1">
        <v>20</v>
      </c>
      <c r="AB12" s="1">
        <v>31</v>
      </c>
    </row>
    <row r="13" spans="2:28">
      <c r="C13" t="s">
        <v>15</v>
      </c>
      <c r="E13" s="1" t="s">
        <v>134</v>
      </c>
      <c r="F13" s="1" t="s">
        <v>134</v>
      </c>
      <c r="G13" s="1" t="s">
        <v>134</v>
      </c>
      <c r="H13" s="1" t="s">
        <v>134</v>
      </c>
      <c r="I13" s="1" t="s">
        <v>134</v>
      </c>
      <c r="J13" s="1" t="s">
        <v>134</v>
      </c>
      <c r="K13" s="1" t="s">
        <v>134</v>
      </c>
      <c r="L13" s="1" t="s">
        <v>134</v>
      </c>
      <c r="M13" s="1" t="s">
        <v>134</v>
      </c>
      <c r="N13" s="1" t="s">
        <v>134</v>
      </c>
      <c r="O13" s="1" t="s">
        <v>134</v>
      </c>
      <c r="P13" s="1" t="s">
        <v>134</v>
      </c>
      <c r="Q13" s="1" t="s">
        <v>134</v>
      </c>
      <c r="R13" s="1" t="s">
        <v>134</v>
      </c>
      <c r="S13" s="1" t="s">
        <v>134</v>
      </c>
      <c r="T13" s="1" t="s">
        <v>134</v>
      </c>
      <c r="U13" s="1" t="s">
        <v>134</v>
      </c>
      <c r="V13" s="1" t="s">
        <v>134</v>
      </c>
      <c r="W13" s="1" t="s">
        <v>134</v>
      </c>
      <c r="X13" s="1" t="s">
        <v>134</v>
      </c>
      <c r="Y13" s="1" t="s">
        <v>134</v>
      </c>
      <c r="Z13" s="1" t="s">
        <v>134</v>
      </c>
      <c r="AA13" s="1" t="s">
        <v>134</v>
      </c>
      <c r="AB13" s="1" t="s">
        <v>134</v>
      </c>
    </row>
    <row r="14" spans="2:28">
      <c r="C14" s="1" t="s">
        <v>17</v>
      </c>
      <c r="D14" s="1"/>
    </row>
    <row r="15" spans="2:28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>
      <c r="C16" s="1">
        <v>18</v>
      </c>
      <c r="D16" s="1"/>
      <c r="E16" s="4">
        <v>17.5</v>
      </c>
      <c r="F16" s="4">
        <v>20.83</v>
      </c>
      <c r="G16" s="4">
        <v>22.92</v>
      </c>
      <c r="H16" s="4">
        <v>25</v>
      </c>
      <c r="I16" s="4">
        <v>26.25</v>
      </c>
      <c r="J16" s="4">
        <v>27.92</v>
      </c>
      <c r="K16" s="4">
        <v>26.88</v>
      </c>
      <c r="L16" s="4">
        <v>31.45</v>
      </c>
      <c r="M16" s="4">
        <v>34.799999999999997</v>
      </c>
      <c r="N16" s="4">
        <v>38.130000000000003</v>
      </c>
      <c r="O16" s="4">
        <v>42.5</v>
      </c>
      <c r="P16" s="4">
        <v>44.8</v>
      </c>
      <c r="Q16" s="4">
        <v>35</v>
      </c>
      <c r="R16" s="4">
        <v>41.66</v>
      </c>
      <c r="S16" s="4">
        <v>45.84</v>
      </c>
      <c r="T16" s="4">
        <v>50</v>
      </c>
      <c r="U16" s="4">
        <v>52.5</v>
      </c>
      <c r="V16" s="4">
        <v>55.84</v>
      </c>
      <c r="W16" s="4">
        <v>47.5</v>
      </c>
      <c r="X16" s="4">
        <v>55.82</v>
      </c>
      <c r="Y16" s="4">
        <v>61.68</v>
      </c>
      <c r="Z16" s="4">
        <v>67.5</v>
      </c>
      <c r="AA16" s="4">
        <v>74.16</v>
      </c>
      <c r="AB16" s="4">
        <v>78.34</v>
      </c>
    </row>
    <row r="17" spans="3:28">
      <c r="C17" s="1">
        <v>19</v>
      </c>
      <c r="D17" s="1"/>
      <c r="E17" s="4">
        <v>17.5</v>
      </c>
      <c r="F17" s="4">
        <v>20.83</v>
      </c>
      <c r="G17" s="4">
        <v>22.92</v>
      </c>
      <c r="H17" s="4">
        <v>25</v>
      </c>
      <c r="I17" s="4">
        <v>26.25</v>
      </c>
      <c r="J17" s="4">
        <v>27.92</v>
      </c>
      <c r="K17" s="4">
        <v>26.88</v>
      </c>
      <c r="L17" s="4">
        <v>31.45</v>
      </c>
      <c r="M17" s="4">
        <v>34.799999999999997</v>
      </c>
      <c r="N17" s="4">
        <v>38.130000000000003</v>
      </c>
      <c r="O17" s="4">
        <v>42.5</v>
      </c>
      <c r="P17" s="4">
        <v>44.8</v>
      </c>
      <c r="Q17" s="4">
        <v>35</v>
      </c>
      <c r="R17" s="4">
        <v>41.66</v>
      </c>
      <c r="S17" s="4">
        <v>45.84</v>
      </c>
      <c r="T17" s="4">
        <v>50</v>
      </c>
      <c r="U17" s="4">
        <v>52.5</v>
      </c>
      <c r="V17" s="4">
        <v>55.84</v>
      </c>
      <c r="W17" s="4">
        <v>47.5</v>
      </c>
      <c r="X17" s="4">
        <v>55.82</v>
      </c>
      <c r="Y17" s="4">
        <v>61.68</v>
      </c>
      <c r="Z17" s="4">
        <v>67.5</v>
      </c>
      <c r="AA17" s="4">
        <v>74.16</v>
      </c>
      <c r="AB17" s="4">
        <v>78.34</v>
      </c>
    </row>
    <row r="18" spans="3:28">
      <c r="C18" s="1">
        <v>20</v>
      </c>
      <c r="D18" s="1"/>
      <c r="E18" s="4">
        <v>17.5</v>
      </c>
      <c r="F18" s="4">
        <v>20.83</v>
      </c>
      <c r="G18" s="4">
        <v>22.92</v>
      </c>
      <c r="H18" s="4">
        <v>25</v>
      </c>
      <c r="I18" s="4">
        <v>26.25</v>
      </c>
      <c r="J18" s="4">
        <v>27.92</v>
      </c>
      <c r="K18" s="4">
        <v>26.88</v>
      </c>
      <c r="L18" s="4">
        <v>31.45</v>
      </c>
      <c r="M18" s="4">
        <v>34.799999999999997</v>
      </c>
      <c r="N18" s="4">
        <v>38.130000000000003</v>
      </c>
      <c r="O18" s="4">
        <v>42.5</v>
      </c>
      <c r="P18" s="4">
        <v>44.8</v>
      </c>
      <c r="Q18" s="4">
        <v>35</v>
      </c>
      <c r="R18" s="4">
        <v>41.66</v>
      </c>
      <c r="S18" s="4">
        <v>45.84</v>
      </c>
      <c r="T18" s="4">
        <v>50</v>
      </c>
      <c r="U18" s="4">
        <v>52.5</v>
      </c>
      <c r="V18" s="4">
        <v>55.84</v>
      </c>
      <c r="W18" s="4">
        <v>47.5</v>
      </c>
      <c r="X18" s="4">
        <v>55.82</v>
      </c>
      <c r="Y18" s="4">
        <v>61.68</v>
      </c>
      <c r="Z18" s="4">
        <v>67.5</v>
      </c>
      <c r="AA18" s="4">
        <v>74.16</v>
      </c>
      <c r="AB18" s="4">
        <v>78.34</v>
      </c>
    </row>
    <row r="19" spans="3:28">
      <c r="C19" s="1">
        <v>21</v>
      </c>
      <c r="D19" s="1"/>
      <c r="E19" s="4">
        <v>17.5</v>
      </c>
      <c r="F19" s="4">
        <v>20.83</v>
      </c>
      <c r="G19" s="4">
        <v>22.92</v>
      </c>
      <c r="H19" s="4">
        <v>25</v>
      </c>
      <c r="I19" s="4">
        <v>26.25</v>
      </c>
      <c r="J19" s="4">
        <v>27.92</v>
      </c>
      <c r="K19" s="4">
        <v>26.88</v>
      </c>
      <c r="L19" s="4">
        <v>31.45</v>
      </c>
      <c r="M19" s="4">
        <v>34.799999999999997</v>
      </c>
      <c r="N19" s="4">
        <v>38.130000000000003</v>
      </c>
      <c r="O19" s="4">
        <v>42.5</v>
      </c>
      <c r="P19" s="4">
        <v>44.8</v>
      </c>
      <c r="Q19" s="4">
        <v>35</v>
      </c>
      <c r="R19" s="4">
        <v>41.66</v>
      </c>
      <c r="S19" s="4">
        <v>45.84</v>
      </c>
      <c r="T19" s="4">
        <v>50</v>
      </c>
      <c r="U19" s="4">
        <v>52.5</v>
      </c>
      <c r="V19" s="4">
        <v>55.84</v>
      </c>
      <c r="W19" s="4">
        <v>47.5</v>
      </c>
      <c r="X19" s="4">
        <v>55.82</v>
      </c>
      <c r="Y19" s="4">
        <v>61.68</v>
      </c>
      <c r="Z19" s="4">
        <v>67.5</v>
      </c>
      <c r="AA19" s="4">
        <v>74.16</v>
      </c>
      <c r="AB19" s="4">
        <v>78.34</v>
      </c>
    </row>
    <row r="20" spans="3:28">
      <c r="C20" s="1">
        <v>22</v>
      </c>
      <c r="D20" s="1"/>
      <c r="E20" s="4">
        <v>17.5</v>
      </c>
      <c r="F20" s="4">
        <v>20.83</v>
      </c>
      <c r="G20" s="4">
        <v>22.92</v>
      </c>
      <c r="H20" s="4">
        <v>25</v>
      </c>
      <c r="I20" s="4">
        <v>26.25</v>
      </c>
      <c r="J20" s="4">
        <v>27.92</v>
      </c>
      <c r="K20" s="4">
        <v>26.88</v>
      </c>
      <c r="L20" s="4">
        <v>31.45</v>
      </c>
      <c r="M20" s="4">
        <v>34.799999999999997</v>
      </c>
      <c r="N20" s="4">
        <v>38.130000000000003</v>
      </c>
      <c r="O20" s="4">
        <v>42.5</v>
      </c>
      <c r="P20" s="4">
        <v>44.8</v>
      </c>
      <c r="Q20" s="4">
        <v>35</v>
      </c>
      <c r="R20" s="4">
        <v>41.66</v>
      </c>
      <c r="S20" s="4">
        <v>45.84</v>
      </c>
      <c r="T20" s="4">
        <v>50</v>
      </c>
      <c r="U20" s="4">
        <v>52.5</v>
      </c>
      <c r="V20" s="4">
        <v>55.84</v>
      </c>
      <c r="W20" s="4">
        <v>47.5</v>
      </c>
      <c r="X20" s="4">
        <v>55.82</v>
      </c>
      <c r="Y20" s="4">
        <v>61.68</v>
      </c>
      <c r="Z20" s="4">
        <v>67.5</v>
      </c>
      <c r="AA20" s="4">
        <v>74.16</v>
      </c>
      <c r="AB20" s="4">
        <v>78.34</v>
      </c>
    </row>
    <row r="21" spans="3:28">
      <c r="C21" s="1">
        <v>23</v>
      </c>
      <c r="D21" s="1"/>
      <c r="E21" s="4">
        <v>17.5</v>
      </c>
      <c r="F21" s="4">
        <v>20.83</v>
      </c>
      <c r="G21" s="4">
        <v>22.92</v>
      </c>
      <c r="H21" s="4">
        <v>25</v>
      </c>
      <c r="I21" s="4">
        <v>26.25</v>
      </c>
      <c r="J21" s="4">
        <v>27.92</v>
      </c>
      <c r="K21" s="4">
        <v>26.88</v>
      </c>
      <c r="L21" s="4">
        <v>31.45</v>
      </c>
      <c r="M21" s="4">
        <v>34.799999999999997</v>
      </c>
      <c r="N21" s="4">
        <v>38.130000000000003</v>
      </c>
      <c r="O21" s="4">
        <v>42.5</v>
      </c>
      <c r="P21" s="4">
        <v>44.8</v>
      </c>
      <c r="Q21" s="4">
        <v>35</v>
      </c>
      <c r="R21" s="4">
        <v>41.66</v>
      </c>
      <c r="S21" s="4">
        <v>45.84</v>
      </c>
      <c r="T21" s="4">
        <v>50</v>
      </c>
      <c r="U21" s="4">
        <v>52.5</v>
      </c>
      <c r="V21" s="4">
        <v>55.84</v>
      </c>
      <c r="W21" s="4">
        <v>47.5</v>
      </c>
      <c r="X21" s="4">
        <v>55.82</v>
      </c>
      <c r="Y21" s="4">
        <v>61.68</v>
      </c>
      <c r="Z21" s="4">
        <v>67.5</v>
      </c>
      <c r="AA21" s="4">
        <v>74.16</v>
      </c>
      <c r="AB21" s="4">
        <v>78.34</v>
      </c>
    </row>
    <row r="22" spans="3:28">
      <c r="C22" s="1">
        <v>24</v>
      </c>
      <c r="D22" s="1"/>
      <c r="E22" s="4">
        <v>17.5</v>
      </c>
      <c r="F22" s="4">
        <v>20.83</v>
      </c>
      <c r="G22" s="4">
        <v>22.92</v>
      </c>
      <c r="H22" s="4">
        <v>25</v>
      </c>
      <c r="I22" s="4">
        <v>26.25</v>
      </c>
      <c r="J22" s="4">
        <v>27.92</v>
      </c>
      <c r="K22" s="4">
        <v>26.88</v>
      </c>
      <c r="L22" s="4">
        <v>31.45</v>
      </c>
      <c r="M22" s="4">
        <v>34.799999999999997</v>
      </c>
      <c r="N22" s="4">
        <v>38.130000000000003</v>
      </c>
      <c r="O22" s="4">
        <v>42.5</v>
      </c>
      <c r="P22" s="4">
        <v>44.8</v>
      </c>
      <c r="Q22" s="4">
        <v>35</v>
      </c>
      <c r="R22" s="4">
        <v>41.66</v>
      </c>
      <c r="S22" s="4">
        <v>45.84</v>
      </c>
      <c r="T22" s="4">
        <v>50</v>
      </c>
      <c r="U22" s="4">
        <v>52.5</v>
      </c>
      <c r="V22" s="4">
        <v>55.84</v>
      </c>
      <c r="W22" s="4">
        <v>47.5</v>
      </c>
      <c r="X22" s="4">
        <v>55.82</v>
      </c>
      <c r="Y22" s="4">
        <v>61.68</v>
      </c>
      <c r="Z22" s="4">
        <v>67.5</v>
      </c>
      <c r="AA22" s="4">
        <v>74.16</v>
      </c>
      <c r="AB22" s="4">
        <v>78.34</v>
      </c>
    </row>
    <row r="23" spans="3:28">
      <c r="C23" s="1">
        <v>25</v>
      </c>
      <c r="D23" s="1"/>
      <c r="E23" s="4">
        <v>17.5</v>
      </c>
      <c r="F23" s="4">
        <v>20.83</v>
      </c>
      <c r="G23" s="4">
        <v>22.92</v>
      </c>
      <c r="H23" s="4">
        <v>25</v>
      </c>
      <c r="I23" s="4">
        <v>26.25</v>
      </c>
      <c r="J23" s="4">
        <v>27.92</v>
      </c>
      <c r="K23" s="4">
        <v>26.88</v>
      </c>
      <c r="L23" s="4">
        <v>31.45</v>
      </c>
      <c r="M23" s="4">
        <v>34.799999999999997</v>
      </c>
      <c r="N23" s="4">
        <v>38.130000000000003</v>
      </c>
      <c r="O23" s="4">
        <v>42.5</v>
      </c>
      <c r="P23" s="4">
        <v>44.8</v>
      </c>
      <c r="Q23" s="4">
        <v>35</v>
      </c>
      <c r="R23" s="4">
        <v>41.66</v>
      </c>
      <c r="S23" s="4">
        <v>45.84</v>
      </c>
      <c r="T23" s="4">
        <v>50</v>
      </c>
      <c r="U23" s="4">
        <v>52.5</v>
      </c>
      <c r="V23" s="4">
        <v>55.84</v>
      </c>
      <c r="W23" s="4">
        <v>47.5</v>
      </c>
      <c r="X23" s="4">
        <v>55.82</v>
      </c>
      <c r="Y23" s="4">
        <v>61.68</v>
      </c>
      <c r="Z23" s="4">
        <v>67.5</v>
      </c>
      <c r="AA23" s="4">
        <v>74.16</v>
      </c>
      <c r="AB23" s="4">
        <v>78.34</v>
      </c>
    </row>
    <row r="24" spans="3:28">
      <c r="C24" s="1">
        <v>26</v>
      </c>
      <c r="D24" s="1"/>
      <c r="E24" s="4">
        <v>17.5</v>
      </c>
      <c r="F24" s="4">
        <v>20.83</v>
      </c>
      <c r="G24" s="4">
        <v>22.92</v>
      </c>
      <c r="H24" s="4">
        <v>25</v>
      </c>
      <c r="I24" s="4">
        <v>26.25</v>
      </c>
      <c r="J24" s="4">
        <v>27.92</v>
      </c>
      <c r="K24" s="4">
        <v>26.88</v>
      </c>
      <c r="L24" s="4">
        <v>31.45</v>
      </c>
      <c r="M24" s="4">
        <v>34.799999999999997</v>
      </c>
      <c r="N24" s="4">
        <v>38.130000000000003</v>
      </c>
      <c r="O24" s="4">
        <v>42.5</v>
      </c>
      <c r="P24" s="4">
        <v>44.8</v>
      </c>
      <c r="Q24" s="4">
        <v>35</v>
      </c>
      <c r="R24" s="4">
        <v>41.66</v>
      </c>
      <c r="S24" s="4">
        <v>45.84</v>
      </c>
      <c r="T24" s="4">
        <v>50</v>
      </c>
      <c r="U24" s="4">
        <v>52.5</v>
      </c>
      <c r="V24" s="4">
        <v>55.84</v>
      </c>
      <c r="W24" s="4">
        <v>47.5</v>
      </c>
      <c r="X24" s="4">
        <v>55.82</v>
      </c>
      <c r="Y24" s="4">
        <v>61.68</v>
      </c>
      <c r="Z24" s="4">
        <v>67.5</v>
      </c>
      <c r="AA24" s="4">
        <v>74.16</v>
      </c>
      <c r="AB24" s="4">
        <v>78.34</v>
      </c>
    </row>
    <row r="25" spans="3:28">
      <c r="C25" s="1">
        <v>27</v>
      </c>
      <c r="D25" s="1"/>
      <c r="E25" s="4">
        <v>17.5</v>
      </c>
      <c r="F25" s="4">
        <v>20.83</v>
      </c>
      <c r="G25" s="4">
        <v>22.92</v>
      </c>
      <c r="H25" s="4">
        <v>25</v>
      </c>
      <c r="I25" s="4">
        <v>26.25</v>
      </c>
      <c r="J25" s="4">
        <v>27.92</v>
      </c>
      <c r="K25" s="4">
        <v>26.88</v>
      </c>
      <c r="L25" s="4">
        <v>31.45</v>
      </c>
      <c r="M25" s="4">
        <v>34.799999999999997</v>
      </c>
      <c r="N25" s="4">
        <v>38.130000000000003</v>
      </c>
      <c r="O25" s="4">
        <v>42.5</v>
      </c>
      <c r="P25" s="4">
        <v>44.8</v>
      </c>
      <c r="Q25" s="4">
        <v>35</v>
      </c>
      <c r="R25" s="4">
        <v>41.66</v>
      </c>
      <c r="S25" s="4">
        <v>45.84</v>
      </c>
      <c r="T25" s="4">
        <v>50</v>
      </c>
      <c r="U25" s="4">
        <v>52.5</v>
      </c>
      <c r="V25" s="4">
        <v>55.84</v>
      </c>
      <c r="W25" s="4">
        <v>47.5</v>
      </c>
      <c r="X25" s="4">
        <v>55.82</v>
      </c>
      <c r="Y25" s="4">
        <v>61.68</v>
      </c>
      <c r="Z25" s="4">
        <v>67.5</v>
      </c>
      <c r="AA25" s="4">
        <v>74.16</v>
      </c>
      <c r="AB25" s="4">
        <v>78.34</v>
      </c>
    </row>
    <row r="26" spans="3:28">
      <c r="C26" s="1">
        <v>28</v>
      </c>
      <c r="D26" s="1"/>
      <c r="E26" s="4">
        <v>17.5</v>
      </c>
      <c r="F26" s="4">
        <v>20.83</v>
      </c>
      <c r="G26" s="4">
        <v>22.92</v>
      </c>
      <c r="H26" s="4">
        <v>25</v>
      </c>
      <c r="I26" s="4">
        <v>26.25</v>
      </c>
      <c r="J26" s="4">
        <v>27.92</v>
      </c>
      <c r="K26" s="4">
        <v>26.88</v>
      </c>
      <c r="L26" s="4">
        <v>31.45</v>
      </c>
      <c r="M26" s="4">
        <v>34.799999999999997</v>
      </c>
      <c r="N26" s="4">
        <v>38.130000000000003</v>
      </c>
      <c r="O26" s="4">
        <v>42.5</v>
      </c>
      <c r="P26" s="4">
        <v>44.8</v>
      </c>
      <c r="Q26" s="4">
        <v>35</v>
      </c>
      <c r="R26" s="4">
        <v>41.66</v>
      </c>
      <c r="S26" s="4">
        <v>45.84</v>
      </c>
      <c r="T26" s="4">
        <v>50</v>
      </c>
      <c r="U26" s="4">
        <v>52.5</v>
      </c>
      <c r="V26" s="4">
        <v>55.84</v>
      </c>
      <c r="W26" s="4">
        <v>47.5</v>
      </c>
      <c r="X26" s="4">
        <v>55.82</v>
      </c>
      <c r="Y26" s="4">
        <v>61.68</v>
      </c>
      <c r="Z26" s="4">
        <v>67.5</v>
      </c>
      <c r="AA26" s="4">
        <v>74.16</v>
      </c>
      <c r="AB26" s="4">
        <v>78.34</v>
      </c>
    </row>
    <row r="27" spans="3:28">
      <c r="C27" s="1">
        <v>29</v>
      </c>
      <c r="D27" s="1"/>
      <c r="E27" s="4">
        <v>17.5</v>
      </c>
      <c r="F27" s="4">
        <v>20.83</v>
      </c>
      <c r="G27" s="4">
        <v>22.92</v>
      </c>
      <c r="H27" s="4">
        <v>25</v>
      </c>
      <c r="I27" s="4">
        <v>26.25</v>
      </c>
      <c r="J27" s="4">
        <v>27.92</v>
      </c>
      <c r="K27" s="4">
        <v>26.88</v>
      </c>
      <c r="L27" s="4">
        <v>31.45</v>
      </c>
      <c r="M27" s="4">
        <v>34.799999999999997</v>
      </c>
      <c r="N27" s="4">
        <v>38.130000000000003</v>
      </c>
      <c r="O27" s="4">
        <v>42.5</v>
      </c>
      <c r="P27" s="4">
        <v>44.8</v>
      </c>
      <c r="Q27" s="4">
        <v>35</v>
      </c>
      <c r="R27" s="4">
        <v>41.66</v>
      </c>
      <c r="S27" s="4">
        <v>45.84</v>
      </c>
      <c r="T27" s="4">
        <v>50</v>
      </c>
      <c r="U27" s="4">
        <v>52.5</v>
      </c>
      <c r="V27" s="4">
        <v>55.84</v>
      </c>
      <c r="W27" s="4">
        <v>47.5</v>
      </c>
      <c r="X27" s="4">
        <v>55.82</v>
      </c>
      <c r="Y27" s="4">
        <v>61.68</v>
      </c>
      <c r="Z27" s="4">
        <v>67.5</v>
      </c>
      <c r="AA27" s="4">
        <v>74.16</v>
      </c>
      <c r="AB27" s="4">
        <v>78.34</v>
      </c>
    </row>
    <row r="28" spans="3:28">
      <c r="C28" s="1">
        <v>30</v>
      </c>
      <c r="D28" s="1"/>
      <c r="E28" s="4">
        <v>17.5</v>
      </c>
      <c r="F28" s="4">
        <v>20.83</v>
      </c>
      <c r="G28" s="4">
        <v>22.92</v>
      </c>
      <c r="H28" s="4">
        <v>25</v>
      </c>
      <c r="I28" s="4">
        <v>26.25</v>
      </c>
      <c r="J28" s="4">
        <v>27.92</v>
      </c>
      <c r="K28" s="4">
        <v>26.88</v>
      </c>
      <c r="L28" s="4">
        <v>31.45</v>
      </c>
      <c r="M28" s="4">
        <v>34.799999999999997</v>
      </c>
      <c r="N28" s="4">
        <v>38.130000000000003</v>
      </c>
      <c r="O28" s="4">
        <v>42.5</v>
      </c>
      <c r="P28" s="4">
        <v>44.8</v>
      </c>
      <c r="Q28" s="4">
        <v>35</v>
      </c>
      <c r="R28" s="4">
        <v>41.66</v>
      </c>
      <c r="S28" s="4">
        <v>45.84</v>
      </c>
      <c r="T28" s="4">
        <v>50</v>
      </c>
      <c r="U28" s="4">
        <v>52.5</v>
      </c>
      <c r="V28" s="4">
        <v>55.84</v>
      </c>
      <c r="W28" s="4">
        <v>47.5</v>
      </c>
      <c r="X28" s="4">
        <v>55.82</v>
      </c>
      <c r="Y28" s="4">
        <v>61.68</v>
      </c>
      <c r="Z28" s="4">
        <v>67.5</v>
      </c>
      <c r="AA28" s="4">
        <v>74.16</v>
      </c>
      <c r="AB28" s="4">
        <v>78.34</v>
      </c>
    </row>
    <row r="29" spans="3:28">
      <c r="C29" s="1">
        <v>31</v>
      </c>
      <c r="D29" s="1"/>
      <c r="E29" s="4">
        <v>17.5</v>
      </c>
      <c r="F29" s="4">
        <v>20.83</v>
      </c>
      <c r="G29" s="4">
        <v>22.92</v>
      </c>
      <c r="H29" s="4">
        <v>25</v>
      </c>
      <c r="I29" s="4">
        <v>26.25</v>
      </c>
      <c r="J29" s="4">
        <v>27.92</v>
      </c>
      <c r="K29" s="4">
        <v>26.88</v>
      </c>
      <c r="L29" s="4">
        <v>31.45</v>
      </c>
      <c r="M29" s="4">
        <v>34.799999999999997</v>
      </c>
      <c r="N29" s="4">
        <v>38.130000000000003</v>
      </c>
      <c r="O29" s="4">
        <v>42.5</v>
      </c>
      <c r="P29" s="4">
        <v>44.8</v>
      </c>
      <c r="Q29" s="4">
        <v>35</v>
      </c>
      <c r="R29" s="4">
        <v>41.66</v>
      </c>
      <c r="S29" s="4">
        <v>45.84</v>
      </c>
      <c r="T29" s="4">
        <v>50</v>
      </c>
      <c r="U29" s="4">
        <v>52.5</v>
      </c>
      <c r="V29" s="4">
        <v>55.84</v>
      </c>
      <c r="W29" s="4">
        <v>47.5</v>
      </c>
      <c r="X29" s="4">
        <v>55.82</v>
      </c>
      <c r="Y29" s="4">
        <v>61.68</v>
      </c>
      <c r="Z29" s="4">
        <v>67.5</v>
      </c>
      <c r="AA29" s="4">
        <v>74.16</v>
      </c>
      <c r="AB29" s="4">
        <v>78.34</v>
      </c>
    </row>
    <row r="30" spans="3:28">
      <c r="C30" s="1">
        <v>32</v>
      </c>
      <c r="D30" s="1"/>
      <c r="E30" s="4">
        <v>17.5</v>
      </c>
      <c r="F30" s="4">
        <v>20.83</v>
      </c>
      <c r="G30" s="4">
        <v>22.92</v>
      </c>
      <c r="H30" s="4">
        <v>25</v>
      </c>
      <c r="I30" s="4">
        <v>26.25</v>
      </c>
      <c r="J30" s="4">
        <v>27.92</v>
      </c>
      <c r="K30" s="4">
        <v>26.88</v>
      </c>
      <c r="L30" s="4">
        <v>31.45</v>
      </c>
      <c r="M30" s="4">
        <v>34.799999999999997</v>
      </c>
      <c r="N30" s="4">
        <v>38.130000000000003</v>
      </c>
      <c r="O30" s="4">
        <v>42.5</v>
      </c>
      <c r="P30" s="4">
        <v>44.8</v>
      </c>
      <c r="Q30" s="4">
        <v>35</v>
      </c>
      <c r="R30" s="4">
        <v>41.66</v>
      </c>
      <c r="S30" s="4">
        <v>45.84</v>
      </c>
      <c r="T30" s="4">
        <v>50</v>
      </c>
      <c r="U30" s="4">
        <v>52.5</v>
      </c>
      <c r="V30" s="4">
        <v>55.84</v>
      </c>
      <c r="W30" s="4">
        <v>47.5</v>
      </c>
      <c r="X30" s="4">
        <v>55.82</v>
      </c>
      <c r="Y30" s="4">
        <v>61.68</v>
      </c>
      <c r="Z30" s="4">
        <v>67.5</v>
      </c>
      <c r="AA30" s="4">
        <v>74.16</v>
      </c>
      <c r="AB30" s="4">
        <v>78.34</v>
      </c>
    </row>
    <row r="31" spans="3:28">
      <c r="C31" s="1">
        <v>33</v>
      </c>
      <c r="D31" s="1"/>
      <c r="E31" s="4">
        <v>17.5</v>
      </c>
      <c r="F31" s="4">
        <v>20.83</v>
      </c>
      <c r="G31" s="4">
        <v>22.92</v>
      </c>
      <c r="H31" s="4">
        <v>25</v>
      </c>
      <c r="I31" s="4">
        <v>26.25</v>
      </c>
      <c r="J31" s="4">
        <v>27.92</v>
      </c>
      <c r="K31" s="4">
        <v>26.88</v>
      </c>
      <c r="L31" s="4">
        <v>31.45</v>
      </c>
      <c r="M31" s="4">
        <v>34.799999999999997</v>
      </c>
      <c r="N31" s="4">
        <v>38.130000000000003</v>
      </c>
      <c r="O31" s="4">
        <v>42.5</v>
      </c>
      <c r="P31" s="4">
        <v>44.8</v>
      </c>
      <c r="Q31" s="4">
        <v>35</v>
      </c>
      <c r="R31" s="4">
        <v>41.66</v>
      </c>
      <c r="S31" s="4">
        <v>45.84</v>
      </c>
      <c r="T31" s="4">
        <v>50</v>
      </c>
      <c r="U31" s="4">
        <v>52.5</v>
      </c>
      <c r="V31" s="4">
        <v>55.84</v>
      </c>
      <c r="W31" s="4">
        <v>47.5</v>
      </c>
      <c r="X31" s="4">
        <v>55.82</v>
      </c>
      <c r="Y31" s="4">
        <v>61.68</v>
      </c>
      <c r="Z31" s="4">
        <v>67.5</v>
      </c>
      <c r="AA31" s="4">
        <v>74.16</v>
      </c>
      <c r="AB31" s="4">
        <v>78.34</v>
      </c>
    </row>
    <row r="32" spans="3:28">
      <c r="C32" s="1">
        <v>34</v>
      </c>
      <c r="D32" s="1"/>
      <c r="E32" s="4">
        <v>17.5</v>
      </c>
      <c r="F32" s="4">
        <v>20.83</v>
      </c>
      <c r="G32" s="4">
        <v>22.92</v>
      </c>
      <c r="H32" s="4">
        <v>25</v>
      </c>
      <c r="I32" s="4">
        <v>26.25</v>
      </c>
      <c r="J32" s="4">
        <v>27.92</v>
      </c>
      <c r="K32" s="4">
        <v>26.88</v>
      </c>
      <c r="L32" s="4">
        <v>31.45</v>
      </c>
      <c r="M32" s="4">
        <v>34.799999999999997</v>
      </c>
      <c r="N32" s="4">
        <v>38.130000000000003</v>
      </c>
      <c r="O32" s="4">
        <v>42.5</v>
      </c>
      <c r="P32" s="4">
        <v>44.8</v>
      </c>
      <c r="Q32" s="4">
        <v>35</v>
      </c>
      <c r="R32" s="4">
        <v>41.66</v>
      </c>
      <c r="S32" s="4">
        <v>45.84</v>
      </c>
      <c r="T32" s="4">
        <v>50</v>
      </c>
      <c r="U32" s="4">
        <v>52.5</v>
      </c>
      <c r="V32" s="4">
        <v>55.84</v>
      </c>
      <c r="W32" s="4">
        <v>47.5</v>
      </c>
      <c r="X32" s="4">
        <v>55.82</v>
      </c>
      <c r="Y32" s="4">
        <v>61.68</v>
      </c>
      <c r="Z32" s="4">
        <v>67.5</v>
      </c>
      <c r="AA32" s="4">
        <v>74.16</v>
      </c>
      <c r="AB32" s="4">
        <v>78.34</v>
      </c>
    </row>
    <row r="33" spans="3:28">
      <c r="C33" s="1">
        <v>35</v>
      </c>
      <c r="D33" s="1"/>
      <c r="E33" s="4">
        <v>17.5</v>
      </c>
      <c r="F33" s="4">
        <v>20.83</v>
      </c>
      <c r="G33" s="4">
        <v>22.92</v>
      </c>
      <c r="H33" s="4">
        <v>25</v>
      </c>
      <c r="I33" s="4">
        <v>26.25</v>
      </c>
      <c r="J33" s="4">
        <v>27.92</v>
      </c>
      <c r="K33" s="4">
        <v>26.88</v>
      </c>
      <c r="L33" s="4">
        <v>31.45</v>
      </c>
      <c r="M33" s="4">
        <v>34.799999999999997</v>
      </c>
      <c r="N33" s="4">
        <v>38.130000000000003</v>
      </c>
      <c r="O33" s="4">
        <v>42.5</v>
      </c>
      <c r="P33" s="4">
        <v>44.8</v>
      </c>
      <c r="Q33" s="4">
        <v>35</v>
      </c>
      <c r="R33" s="4">
        <v>41.66</v>
      </c>
      <c r="S33" s="4">
        <v>45.84</v>
      </c>
      <c r="T33" s="4">
        <v>50</v>
      </c>
      <c r="U33" s="4">
        <v>52.5</v>
      </c>
      <c r="V33" s="4">
        <v>55.84</v>
      </c>
      <c r="W33" s="4">
        <v>47.5</v>
      </c>
      <c r="X33" s="4">
        <v>55.82</v>
      </c>
      <c r="Y33" s="4">
        <v>61.68</v>
      </c>
      <c r="Z33" s="4">
        <v>67.5</v>
      </c>
      <c r="AA33" s="4">
        <v>74.16</v>
      </c>
      <c r="AB33" s="4">
        <v>78.34</v>
      </c>
    </row>
    <row r="34" spans="3:28">
      <c r="C34" s="1">
        <v>36</v>
      </c>
      <c r="D34" s="1"/>
      <c r="E34" s="4">
        <v>17.5</v>
      </c>
      <c r="F34" s="4">
        <v>20.83</v>
      </c>
      <c r="G34" s="4">
        <v>22.92</v>
      </c>
      <c r="H34" s="4">
        <v>25</v>
      </c>
      <c r="I34" s="4">
        <v>26.25</v>
      </c>
      <c r="J34" s="4">
        <v>27.92</v>
      </c>
      <c r="K34" s="4">
        <v>26.88</v>
      </c>
      <c r="L34" s="4">
        <v>31.45</v>
      </c>
      <c r="M34" s="4">
        <v>34.799999999999997</v>
      </c>
      <c r="N34" s="4">
        <v>38.130000000000003</v>
      </c>
      <c r="O34" s="4">
        <v>42.5</v>
      </c>
      <c r="P34" s="4">
        <v>44.8</v>
      </c>
      <c r="Q34" s="4">
        <v>35</v>
      </c>
      <c r="R34" s="4">
        <v>41.66</v>
      </c>
      <c r="S34" s="4">
        <v>45.84</v>
      </c>
      <c r="T34" s="4">
        <v>50</v>
      </c>
      <c r="U34" s="4">
        <v>52.5</v>
      </c>
      <c r="V34" s="4">
        <v>55.84</v>
      </c>
      <c r="W34" s="4">
        <v>47.5</v>
      </c>
      <c r="X34" s="4">
        <v>55.82</v>
      </c>
      <c r="Y34" s="4">
        <v>61.68</v>
      </c>
      <c r="Z34" s="4">
        <v>67.5</v>
      </c>
      <c r="AA34" s="4">
        <v>74.16</v>
      </c>
      <c r="AB34" s="4">
        <v>78.34</v>
      </c>
    </row>
    <row r="35" spans="3:28">
      <c r="C35" s="1">
        <v>37</v>
      </c>
      <c r="D35" s="1"/>
      <c r="E35" s="4">
        <v>17.5</v>
      </c>
      <c r="F35" s="4">
        <v>20.83</v>
      </c>
      <c r="G35" s="4">
        <v>22.92</v>
      </c>
      <c r="H35" s="4">
        <v>25</v>
      </c>
      <c r="I35" s="4">
        <v>26.25</v>
      </c>
      <c r="J35" s="4">
        <v>27.92</v>
      </c>
      <c r="K35" s="4">
        <v>26.88</v>
      </c>
      <c r="L35" s="4">
        <v>31.45</v>
      </c>
      <c r="M35" s="4">
        <v>34.799999999999997</v>
      </c>
      <c r="N35" s="4">
        <v>38.130000000000003</v>
      </c>
      <c r="O35" s="4">
        <v>42.5</v>
      </c>
      <c r="P35" s="4">
        <v>44.8</v>
      </c>
      <c r="Q35" s="4">
        <v>35</v>
      </c>
      <c r="R35" s="4">
        <v>41.66</v>
      </c>
      <c r="S35" s="4">
        <v>45.84</v>
      </c>
      <c r="T35" s="4">
        <v>50</v>
      </c>
      <c r="U35" s="4">
        <v>52.5</v>
      </c>
      <c r="V35" s="4">
        <v>55.84</v>
      </c>
      <c r="W35" s="4">
        <v>47.5</v>
      </c>
      <c r="X35" s="4">
        <v>55.82</v>
      </c>
      <c r="Y35" s="4">
        <v>61.68</v>
      </c>
      <c r="Z35" s="4">
        <v>67.5</v>
      </c>
      <c r="AA35" s="4">
        <v>74.16</v>
      </c>
      <c r="AB35" s="4">
        <v>78.34</v>
      </c>
    </row>
    <row r="36" spans="3:28">
      <c r="C36" s="1">
        <v>38</v>
      </c>
      <c r="D36" s="1"/>
      <c r="E36" s="4">
        <v>17.5</v>
      </c>
      <c r="F36" s="4">
        <v>20.83</v>
      </c>
      <c r="G36" s="4">
        <v>22.92</v>
      </c>
      <c r="H36" s="4">
        <v>25</v>
      </c>
      <c r="I36" s="4">
        <v>26.25</v>
      </c>
      <c r="J36" s="4">
        <v>27.92</v>
      </c>
      <c r="K36" s="4">
        <v>26.88</v>
      </c>
      <c r="L36" s="4">
        <v>31.45</v>
      </c>
      <c r="M36" s="4">
        <v>34.799999999999997</v>
      </c>
      <c r="N36" s="4">
        <v>38.130000000000003</v>
      </c>
      <c r="O36" s="4">
        <v>42.5</v>
      </c>
      <c r="P36" s="4">
        <v>44.8</v>
      </c>
      <c r="Q36" s="4">
        <v>35</v>
      </c>
      <c r="R36" s="4">
        <v>41.66</v>
      </c>
      <c r="S36" s="4">
        <v>45.84</v>
      </c>
      <c r="T36" s="4">
        <v>50</v>
      </c>
      <c r="U36" s="4">
        <v>52.5</v>
      </c>
      <c r="V36" s="4">
        <v>55.84</v>
      </c>
      <c r="W36" s="4">
        <v>47.5</v>
      </c>
      <c r="X36" s="4">
        <v>55.82</v>
      </c>
      <c r="Y36" s="4">
        <v>61.68</v>
      </c>
      <c r="Z36" s="4">
        <v>67.5</v>
      </c>
      <c r="AA36" s="4">
        <v>74.16</v>
      </c>
      <c r="AB36" s="4">
        <v>78.34</v>
      </c>
    </row>
    <row r="37" spans="3:28">
      <c r="C37" s="1">
        <v>39</v>
      </c>
      <c r="D37" s="1"/>
      <c r="E37" s="4">
        <v>17.5</v>
      </c>
      <c r="F37" s="4">
        <v>20.83</v>
      </c>
      <c r="G37" s="4">
        <v>22.92</v>
      </c>
      <c r="H37" s="4">
        <v>25</v>
      </c>
      <c r="I37" s="4">
        <v>26.25</v>
      </c>
      <c r="J37" s="4">
        <v>27.92</v>
      </c>
      <c r="K37" s="4">
        <v>26.88</v>
      </c>
      <c r="L37" s="4">
        <v>31.45</v>
      </c>
      <c r="M37" s="4">
        <v>34.799999999999997</v>
      </c>
      <c r="N37" s="4">
        <v>38.130000000000003</v>
      </c>
      <c r="O37" s="4">
        <v>42.5</v>
      </c>
      <c r="P37" s="4">
        <v>44.8</v>
      </c>
      <c r="Q37" s="4">
        <v>35</v>
      </c>
      <c r="R37" s="4">
        <v>41.66</v>
      </c>
      <c r="S37" s="4">
        <v>45.84</v>
      </c>
      <c r="T37" s="4">
        <v>50</v>
      </c>
      <c r="U37" s="4">
        <v>52.5</v>
      </c>
      <c r="V37" s="4">
        <v>55.84</v>
      </c>
      <c r="W37" s="4">
        <v>47.5</v>
      </c>
      <c r="X37" s="4">
        <v>55.82</v>
      </c>
      <c r="Y37" s="4">
        <v>61.68</v>
      </c>
      <c r="Z37" s="4">
        <v>67.5</v>
      </c>
      <c r="AA37" s="4">
        <v>74.16</v>
      </c>
      <c r="AB37" s="4">
        <v>78.34</v>
      </c>
    </row>
    <row r="38" spans="3:28">
      <c r="C38" s="1">
        <v>40</v>
      </c>
      <c r="D38" s="1"/>
      <c r="E38" s="4">
        <v>17.5</v>
      </c>
      <c r="F38" s="4">
        <v>20.83</v>
      </c>
      <c r="G38" s="4">
        <v>22.92</v>
      </c>
      <c r="H38" s="4">
        <v>25</v>
      </c>
      <c r="I38" s="4">
        <v>26.25</v>
      </c>
      <c r="J38" s="4">
        <v>27.92</v>
      </c>
      <c r="K38" s="4">
        <v>26.88</v>
      </c>
      <c r="L38" s="4">
        <v>31.45</v>
      </c>
      <c r="M38" s="4">
        <v>34.799999999999997</v>
      </c>
      <c r="N38" s="4">
        <v>38.130000000000003</v>
      </c>
      <c r="O38" s="4">
        <v>42.5</v>
      </c>
      <c r="P38" s="4">
        <v>44.8</v>
      </c>
      <c r="Q38" s="4">
        <v>35</v>
      </c>
      <c r="R38" s="4">
        <v>41.66</v>
      </c>
      <c r="S38" s="4">
        <v>45.84</v>
      </c>
      <c r="T38" s="4">
        <v>50</v>
      </c>
      <c r="U38" s="4">
        <v>52.5</v>
      </c>
      <c r="V38" s="4">
        <v>55.84</v>
      </c>
      <c r="W38" s="4">
        <v>47.5</v>
      </c>
      <c r="X38" s="4">
        <v>55.82</v>
      </c>
      <c r="Y38" s="4">
        <v>61.68</v>
      </c>
      <c r="Z38" s="4">
        <v>67.5</v>
      </c>
      <c r="AA38" s="4">
        <v>74.16</v>
      </c>
      <c r="AB38" s="4">
        <v>78.34</v>
      </c>
    </row>
    <row r="39" spans="3:28">
      <c r="C39" s="1">
        <v>41</v>
      </c>
      <c r="D39" s="1"/>
      <c r="E39" s="4">
        <v>17.5</v>
      </c>
      <c r="F39" s="4">
        <v>20.83</v>
      </c>
      <c r="G39" s="4">
        <v>22.92</v>
      </c>
      <c r="H39" s="4">
        <v>25</v>
      </c>
      <c r="I39" s="4">
        <v>26.25</v>
      </c>
      <c r="J39" s="4">
        <v>27.92</v>
      </c>
      <c r="K39" s="4">
        <v>26.88</v>
      </c>
      <c r="L39" s="4">
        <v>31.45</v>
      </c>
      <c r="M39" s="4">
        <v>34.799999999999997</v>
      </c>
      <c r="N39" s="4">
        <v>38.130000000000003</v>
      </c>
      <c r="O39" s="4">
        <v>42.5</v>
      </c>
      <c r="P39" s="4">
        <v>44.8</v>
      </c>
      <c r="Q39" s="4">
        <v>35</v>
      </c>
      <c r="R39" s="4">
        <v>41.66</v>
      </c>
      <c r="S39" s="4">
        <v>45.84</v>
      </c>
      <c r="T39" s="4">
        <v>50</v>
      </c>
      <c r="U39" s="4">
        <v>52.5</v>
      </c>
      <c r="V39" s="4">
        <v>55.84</v>
      </c>
      <c r="W39" s="4">
        <v>47.5</v>
      </c>
      <c r="X39" s="4">
        <v>55.82</v>
      </c>
      <c r="Y39" s="4">
        <v>61.68</v>
      </c>
      <c r="Z39" s="4">
        <v>67.5</v>
      </c>
      <c r="AA39" s="4">
        <v>74.16</v>
      </c>
      <c r="AB39" s="4">
        <v>78.34</v>
      </c>
    </row>
    <row r="40" spans="3:28">
      <c r="C40" s="1">
        <v>42</v>
      </c>
      <c r="D40" s="1"/>
      <c r="E40" s="4">
        <v>17.5</v>
      </c>
      <c r="F40" s="4">
        <v>20.83</v>
      </c>
      <c r="G40" s="4">
        <v>22.92</v>
      </c>
      <c r="H40" s="4">
        <v>25</v>
      </c>
      <c r="I40" s="4">
        <v>26.25</v>
      </c>
      <c r="J40" s="4">
        <v>27.92</v>
      </c>
      <c r="K40" s="4">
        <v>26.88</v>
      </c>
      <c r="L40" s="4">
        <v>31.45</v>
      </c>
      <c r="M40" s="4">
        <v>34.799999999999997</v>
      </c>
      <c r="N40" s="4">
        <v>38.130000000000003</v>
      </c>
      <c r="O40" s="4">
        <v>42.5</v>
      </c>
      <c r="P40" s="4">
        <v>44.8</v>
      </c>
      <c r="Q40" s="4">
        <v>35</v>
      </c>
      <c r="R40" s="4">
        <v>41.66</v>
      </c>
      <c r="S40" s="4">
        <v>45.84</v>
      </c>
      <c r="T40" s="4">
        <v>50</v>
      </c>
      <c r="U40" s="4">
        <v>52.5</v>
      </c>
      <c r="V40" s="4">
        <v>55.84</v>
      </c>
      <c r="W40" s="4">
        <v>47.5</v>
      </c>
      <c r="X40" s="4">
        <v>55.82</v>
      </c>
      <c r="Y40" s="4">
        <v>61.68</v>
      </c>
      <c r="Z40" s="4">
        <v>67.5</v>
      </c>
      <c r="AA40" s="4">
        <v>74.16</v>
      </c>
      <c r="AB40" s="4">
        <v>78.34</v>
      </c>
    </row>
    <row r="41" spans="3:28">
      <c r="C41" s="1">
        <v>43</v>
      </c>
      <c r="D41" s="1"/>
      <c r="E41" s="4">
        <v>17.5</v>
      </c>
      <c r="F41" s="4">
        <v>20.83</v>
      </c>
      <c r="G41" s="4">
        <v>22.92</v>
      </c>
      <c r="H41" s="4">
        <v>25</v>
      </c>
      <c r="I41" s="4">
        <v>27.08</v>
      </c>
      <c r="J41" s="4">
        <v>29.17</v>
      </c>
      <c r="K41" s="4">
        <v>26.88</v>
      </c>
      <c r="L41" s="4">
        <v>31.45</v>
      </c>
      <c r="M41" s="4">
        <v>34.799999999999997</v>
      </c>
      <c r="N41" s="4">
        <v>38.130000000000003</v>
      </c>
      <c r="O41" s="4">
        <v>43.33</v>
      </c>
      <c r="P41" s="4">
        <v>46.05</v>
      </c>
      <c r="Q41" s="4">
        <v>35</v>
      </c>
      <c r="R41" s="4">
        <v>41.66</v>
      </c>
      <c r="S41" s="4">
        <v>45.84</v>
      </c>
      <c r="T41" s="4">
        <v>50</v>
      </c>
      <c r="U41" s="4">
        <v>54.16</v>
      </c>
      <c r="V41" s="4">
        <v>58.34</v>
      </c>
      <c r="W41" s="4">
        <v>47.5</v>
      </c>
      <c r="X41" s="4">
        <v>55.82</v>
      </c>
      <c r="Y41" s="4">
        <v>61.68</v>
      </c>
      <c r="Z41" s="4">
        <v>67.5</v>
      </c>
      <c r="AA41" s="4">
        <v>75.819999999999993</v>
      </c>
      <c r="AB41" s="4">
        <v>80.84</v>
      </c>
    </row>
    <row r="42" spans="3:28">
      <c r="C42" s="1">
        <v>44</v>
      </c>
      <c r="D42" s="1"/>
      <c r="E42" s="4">
        <v>17.5</v>
      </c>
      <c r="F42" s="4">
        <v>20.83</v>
      </c>
      <c r="G42" s="4">
        <v>22.92</v>
      </c>
      <c r="H42" s="4">
        <v>25.83</v>
      </c>
      <c r="I42" s="4">
        <v>27.92</v>
      </c>
      <c r="J42" s="4">
        <v>30</v>
      </c>
      <c r="K42" s="4">
        <v>26.88</v>
      </c>
      <c r="L42" s="4">
        <v>31.45</v>
      </c>
      <c r="M42" s="4">
        <v>34.799999999999997</v>
      </c>
      <c r="N42" s="4">
        <v>38.96</v>
      </c>
      <c r="O42" s="4">
        <v>44.17</v>
      </c>
      <c r="P42" s="4">
        <v>46.88</v>
      </c>
      <c r="Q42" s="4">
        <v>35</v>
      </c>
      <c r="R42" s="4">
        <v>41.66</v>
      </c>
      <c r="S42" s="4">
        <v>45.84</v>
      </c>
      <c r="T42" s="4">
        <v>51.66</v>
      </c>
      <c r="U42" s="4">
        <v>55.84</v>
      </c>
      <c r="V42" s="4">
        <v>60</v>
      </c>
      <c r="W42" s="4">
        <v>47.5</v>
      </c>
      <c r="X42" s="4">
        <v>55.82</v>
      </c>
      <c r="Y42" s="4">
        <v>61.68</v>
      </c>
      <c r="Z42" s="4">
        <v>69.16</v>
      </c>
      <c r="AA42" s="4">
        <v>77.5</v>
      </c>
      <c r="AB42" s="4">
        <v>82.5</v>
      </c>
    </row>
    <row r="43" spans="3:28">
      <c r="C43" s="1">
        <v>45</v>
      </c>
      <c r="D43" s="1"/>
      <c r="E43" s="4">
        <v>17.5</v>
      </c>
      <c r="F43" s="4">
        <v>20.83</v>
      </c>
      <c r="G43" s="4">
        <v>22.92</v>
      </c>
      <c r="H43" s="4">
        <v>26.67</v>
      </c>
      <c r="I43" s="4">
        <v>29.17</v>
      </c>
      <c r="J43" s="4">
        <v>30.83</v>
      </c>
      <c r="K43" s="4">
        <v>26.88</v>
      </c>
      <c r="L43" s="4">
        <v>31.45</v>
      </c>
      <c r="M43" s="4">
        <v>34.799999999999997</v>
      </c>
      <c r="N43" s="4">
        <v>39.799999999999997</v>
      </c>
      <c r="O43" s="4">
        <v>45.42</v>
      </c>
      <c r="P43" s="4">
        <v>47.71</v>
      </c>
      <c r="Q43" s="4">
        <v>35</v>
      </c>
      <c r="R43" s="4">
        <v>41.66</v>
      </c>
      <c r="S43" s="4">
        <v>45.84</v>
      </c>
      <c r="T43" s="4">
        <v>53.34</v>
      </c>
      <c r="U43" s="4">
        <v>58.34</v>
      </c>
      <c r="V43" s="4">
        <v>61.66</v>
      </c>
      <c r="W43" s="4">
        <v>47.5</v>
      </c>
      <c r="X43" s="4">
        <v>55.82</v>
      </c>
      <c r="Y43" s="4">
        <v>61.68</v>
      </c>
      <c r="Z43" s="4">
        <v>70.84</v>
      </c>
      <c r="AA43" s="4">
        <v>80</v>
      </c>
      <c r="AB43" s="4">
        <v>84.16</v>
      </c>
    </row>
    <row r="44" spans="3:28">
      <c r="C44" s="1">
        <v>46</v>
      </c>
      <c r="D44" s="1"/>
      <c r="E44" s="4">
        <v>17.920000000000002</v>
      </c>
      <c r="F44" s="4">
        <v>20.83</v>
      </c>
      <c r="G44" s="4">
        <v>22.92</v>
      </c>
      <c r="H44" s="4">
        <v>27.5</v>
      </c>
      <c r="I44" s="4">
        <v>30</v>
      </c>
      <c r="J44" s="4">
        <v>31.67</v>
      </c>
      <c r="K44" s="4">
        <v>27.3</v>
      </c>
      <c r="L44" s="4">
        <v>31.45</v>
      </c>
      <c r="M44" s="4">
        <v>34.799999999999997</v>
      </c>
      <c r="N44" s="4">
        <v>40.630000000000003</v>
      </c>
      <c r="O44" s="4">
        <v>46.25</v>
      </c>
      <c r="P44" s="4">
        <v>48.55</v>
      </c>
      <c r="Q44" s="4">
        <v>35.840000000000003</v>
      </c>
      <c r="R44" s="4">
        <v>41.66</v>
      </c>
      <c r="S44" s="4">
        <v>45.84</v>
      </c>
      <c r="T44" s="4">
        <v>55</v>
      </c>
      <c r="U44" s="4">
        <v>60</v>
      </c>
      <c r="V44" s="4">
        <v>63.34</v>
      </c>
      <c r="W44" s="4">
        <v>48.34</v>
      </c>
      <c r="X44" s="4">
        <v>55.82</v>
      </c>
      <c r="Y44" s="4">
        <v>61.68</v>
      </c>
      <c r="Z44" s="4">
        <v>72.5</v>
      </c>
      <c r="AA44" s="4">
        <v>81.66</v>
      </c>
      <c r="AB44" s="4">
        <v>85.84</v>
      </c>
    </row>
    <row r="45" spans="3:28">
      <c r="C45" s="1">
        <v>47</v>
      </c>
      <c r="D45" s="1"/>
      <c r="E45" s="4">
        <v>18.329999999999998</v>
      </c>
      <c r="F45" s="4">
        <v>21.25</v>
      </c>
      <c r="G45" s="4">
        <v>23.75</v>
      </c>
      <c r="H45" s="4">
        <v>28.33</v>
      </c>
      <c r="I45" s="4">
        <v>30.83</v>
      </c>
      <c r="J45" s="4">
        <v>32.5</v>
      </c>
      <c r="K45" s="4">
        <v>27.71</v>
      </c>
      <c r="L45" s="4">
        <v>31.87</v>
      </c>
      <c r="M45" s="4">
        <v>35.630000000000003</v>
      </c>
      <c r="N45" s="4">
        <v>41.46</v>
      </c>
      <c r="O45" s="4">
        <v>47.08</v>
      </c>
      <c r="P45" s="4">
        <v>49.38</v>
      </c>
      <c r="Q45" s="4">
        <v>36.659999999999997</v>
      </c>
      <c r="R45" s="4">
        <v>42.5</v>
      </c>
      <c r="S45" s="4">
        <v>47.5</v>
      </c>
      <c r="T45" s="4">
        <v>56.66</v>
      </c>
      <c r="U45" s="4">
        <v>61.66</v>
      </c>
      <c r="V45" s="4">
        <v>65</v>
      </c>
      <c r="W45" s="4">
        <v>49.16</v>
      </c>
      <c r="X45" s="4">
        <v>56.66</v>
      </c>
      <c r="Y45" s="4">
        <v>63.34</v>
      </c>
      <c r="Z45" s="4">
        <v>74.16</v>
      </c>
      <c r="AA45" s="4">
        <v>83.32</v>
      </c>
      <c r="AB45" s="4">
        <v>87.5</v>
      </c>
    </row>
    <row r="46" spans="3:28">
      <c r="C46" s="1">
        <v>48</v>
      </c>
      <c r="D46" s="1"/>
      <c r="E46" s="4">
        <v>18.75</v>
      </c>
      <c r="F46" s="4">
        <v>21.67</v>
      </c>
      <c r="G46" s="4">
        <v>24.58</v>
      </c>
      <c r="H46" s="4">
        <v>29.17</v>
      </c>
      <c r="I46" s="4">
        <v>31.67</v>
      </c>
      <c r="J46" s="4">
        <v>33.33</v>
      </c>
      <c r="K46" s="4">
        <v>28.13</v>
      </c>
      <c r="L46" s="4">
        <v>32.29</v>
      </c>
      <c r="M46" s="4">
        <v>36.46</v>
      </c>
      <c r="N46" s="4">
        <v>42.3</v>
      </c>
      <c r="O46" s="4">
        <v>47.92</v>
      </c>
      <c r="P46" s="4">
        <v>50.21</v>
      </c>
      <c r="Q46" s="4">
        <v>37.5</v>
      </c>
      <c r="R46" s="4">
        <v>43.34</v>
      </c>
      <c r="S46" s="4">
        <v>49.16</v>
      </c>
      <c r="T46" s="4">
        <v>58.34</v>
      </c>
      <c r="U46" s="4">
        <v>63.34</v>
      </c>
      <c r="V46" s="4">
        <v>66.66</v>
      </c>
      <c r="W46" s="4">
        <v>50</v>
      </c>
      <c r="X46" s="4">
        <v>57.5</v>
      </c>
      <c r="Y46" s="4">
        <v>65</v>
      </c>
      <c r="Z46" s="4">
        <v>75.84</v>
      </c>
      <c r="AA46" s="4">
        <v>85</v>
      </c>
      <c r="AB46" s="4">
        <v>89.16</v>
      </c>
    </row>
    <row r="47" spans="3:28">
      <c r="C47" s="1">
        <v>49</v>
      </c>
      <c r="D47" s="1"/>
      <c r="E47" s="4">
        <v>19.170000000000002</v>
      </c>
      <c r="F47" s="4">
        <v>22.08</v>
      </c>
      <c r="G47" s="4">
        <v>25.42</v>
      </c>
      <c r="H47" s="4">
        <v>30</v>
      </c>
      <c r="I47" s="4">
        <v>32.5</v>
      </c>
      <c r="J47" s="4">
        <v>34.17</v>
      </c>
      <c r="K47" s="4">
        <v>28.55</v>
      </c>
      <c r="L47" s="4">
        <v>32.700000000000003</v>
      </c>
      <c r="M47" s="4">
        <v>37.299999999999997</v>
      </c>
      <c r="N47" s="4">
        <v>43.13</v>
      </c>
      <c r="O47" s="4">
        <v>48.75</v>
      </c>
      <c r="P47" s="4">
        <v>51.05</v>
      </c>
      <c r="Q47" s="4">
        <v>38.340000000000003</v>
      </c>
      <c r="R47" s="4">
        <v>44.16</v>
      </c>
      <c r="S47" s="4">
        <v>50.84</v>
      </c>
      <c r="T47" s="4">
        <v>60</v>
      </c>
      <c r="U47" s="4">
        <v>65</v>
      </c>
      <c r="V47" s="4">
        <v>68.34</v>
      </c>
      <c r="W47" s="4">
        <v>50.84</v>
      </c>
      <c r="X47" s="4">
        <v>58.32</v>
      </c>
      <c r="Y47" s="4">
        <v>66.680000000000007</v>
      </c>
      <c r="Z47" s="4">
        <v>77.5</v>
      </c>
      <c r="AA47" s="4">
        <v>86.66</v>
      </c>
      <c r="AB47" s="4">
        <v>90.84</v>
      </c>
    </row>
    <row r="48" spans="3:28">
      <c r="C48" s="1">
        <v>50</v>
      </c>
      <c r="D48" s="1"/>
      <c r="E48" s="4">
        <v>20</v>
      </c>
      <c r="F48" s="4">
        <v>22.5</v>
      </c>
      <c r="G48" s="4">
        <v>26.25</v>
      </c>
      <c r="H48" s="4">
        <v>30.83</v>
      </c>
      <c r="I48" s="4">
        <v>33.33</v>
      </c>
      <c r="J48" s="4">
        <v>35</v>
      </c>
      <c r="K48" s="4">
        <v>29.38</v>
      </c>
      <c r="L48" s="4">
        <v>33.119999999999997</v>
      </c>
      <c r="M48" s="4">
        <v>38.130000000000003</v>
      </c>
      <c r="N48" s="4">
        <v>43.96</v>
      </c>
      <c r="O48" s="4">
        <v>49.58</v>
      </c>
      <c r="P48" s="4">
        <v>51.88</v>
      </c>
      <c r="Q48" s="4">
        <v>40</v>
      </c>
      <c r="R48" s="4">
        <v>45</v>
      </c>
      <c r="S48" s="4">
        <v>52.5</v>
      </c>
      <c r="T48" s="4">
        <v>61.66</v>
      </c>
      <c r="U48" s="4">
        <v>66.66</v>
      </c>
      <c r="V48" s="4">
        <v>70</v>
      </c>
      <c r="W48" s="4">
        <v>52.5</v>
      </c>
      <c r="X48" s="4">
        <v>59.16</v>
      </c>
      <c r="Y48" s="4">
        <v>68.34</v>
      </c>
      <c r="Z48" s="4">
        <v>79.16</v>
      </c>
      <c r="AA48" s="4">
        <v>88.32</v>
      </c>
      <c r="AB48" s="4">
        <v>92.5</v>
      </c>
    </row>
    <row r="49" spans="3:28">
      <c r="C49" s="1">
        <v>51</v>
      </c>
      <c r="D49" s="1"/>
      <c r="E49" s="4">
        <v>20.83</v>
      </c>
      <c r="F49" s="4">
        <v>23.33</v>
      </c>
      <c r="G49" s="4">
        <v>27.08</v>
      </c>
      <c r="H49" s="4">
        <v>31.67</v>
      </c>
      <c r="I49" s="4">
        <v>34.17</v>
      </c>
      <c r="J49" s="4">
        <v>35.83</v>
      </c>
      <c r="K49" s="4">
        <v>30.21</v>
      </c>
      <c r="L49" s="4">
        <v>33.950000000000003</v>
      </c>
      <c r="M49" s="4">
        <v>38.96</v>
      </c>
      <c r="N49" s="4">
        <v>44.8</v>
      </c>
      <c r="O49" s="4">
        <v>50.42</v>
      </c>
      <c r="P49" s="4">
        <v>52.71</v>
      </c>
      <c r="Q49" s="4">
        <v>41.66</v>
      </c>
      <c r="R49" s="4">
        <v>46.66</v>
      </c>
      <c r="S49" s="4">
        <v>54.16</v>
      </c>
      <c r="T49" s="4">
        <v>63.34</v>
      </c>
      <c r="U49" s="4">
        <v>68.34</v>
      </c>
      <c r="V49" s="4">
        <v>71.66</v>
      </c>
      <c r="W49" s="4">
        <v>54.16</v>
      </c>
      <c r="X49" s="4">
        <v>60.82</v>
      </c>
      <c r="Y49" s="4">
        <v>70</v>
      </c>
      <c r="Z49" s="4">
        <v>80.84</v>
      </c>
      <c r="AA49" s="4">
        <v>90</v>
      </c>
      <c r="AB49" s="4">
        <v>94.16</v>
      </c>
    </row>
    <row r="50" spans="3:28">
      <c r="C50" s="1">
        <v>52</v>
      </c>
      <c r="D50" s="1"/>
      <c r="E50" s="4">
        <v>21.67</v>
      </c>
      <c r="F50" s="4">
        <v>24.17</v>
      </c>
      <c r="G50" s="4">
        <v>27.92</v>
      </c>
      <c r="H50" s="4">
        <v>32.5</v>
      </c>
      <c r="I50" s="4">
        <v>35</v>
      </c>
      <c r="J50" s="4">
        <v>36.67</v>
      </c>
      <c r="K50" s="4">
        <v>31.05</v>
      </c>
      <c r="L50" s="4">
        <v>34.79</v>
      </c>
      <c r="M50" s="4">
        <v>39.799999999999997</v>
      </c>
      <c r="N50" s="4">
        <v>45.63</v>
      </c>
      <c r="O50" s="4">
        <v>51.25</v>
      </c>
      <c r="P50" s="4">
        <v>53.55</v>
      </c>
      <c r="Q50" s="4">
        <v>43.34</v>
      </c>
      <c r="R50" s="4">
        <v>48.34</v>
      </c>
      <c r="S50" s="4">
        <v>55.84</v>
      </c>
      <c r="T50" s="4">
        <v>65</v>
      </c>
      <c r="U50" s="4">
        <v>70</v>
      </c>
      <c r="V50" s="4">
        <v>73.34</v>
      </c>
      <c r="W50" s="4">
        <v>55.84</v>
      </c>
      <c r="X50" s="4">
        <v>62.5</v>
      </c>
      <c r="Y50" s="4">
        <v>71.680000000000007</v>
      </c>
      <c r="Z50" s="4">
        <v>82.5</v>
      </c>
      <c r="AA50" s="4">
        <v>91.66</v>
      </c>
      <c r="AB50" s="4">
        <v>95.84</v>
      </c>
    </row>
    <row r="51" spans="3:28">
      <c r="C51" s="1">
        <v>53</v>
      </c>
      <c r="D51" s="1"/>
      <c r="E51" s="4">
        <v>22.5</v>
      </c>
      <c r="F51" s="4">
        <v>25</v>
      </c>
      <c r="G51" s="4">
        <v>28.75</v>
      </c>
      <c r="H51" s="4">
        <v>33.33</v>
      </c>
      <c r="I51" s="4">
        <v>36.25</v>
      </c>
      <c r="J51" s="4">
        <v>37.92</v>
      </c>
      <c r="K51" s="4">
        <v>31.88</v>
      </c>
      <c r="L51" s="4">
        <v>35.619999999999997</v>
      </c>
      <c r="M51" s="4">
        <v>40.630000000000003</v>
      </c>
      <c r="N51" s="4">
        <v>46.46</v>
      </c>
      <c r="O51" s="4">
        <v>52.5</v>
      </c>
      <c r="P51" s="4">
        <v>54.8</v>
      </c>
      <c r="Q51" s="4">
        <v>45</v>
      </c>
      <c r="R51" s="4">
        <v>50</v>
      </c>
      <c r="S51" s="4">
        <v>57.5</v>
      </c>
      <c r="T51" s="4">
        <v>66.66</v>
      </c>
      <c r="U51" s="4">
        <v>72.5</v>
      </c>
      <c r="V51" s="4">
        <v>75.84</v>
      </c>
      <c r="W51" s="4">
        <v>57.5</v>
      </c>
      <c r="X51" s="4">
        <v>64.16</v>
      </c>
      <c r="Y51" s="4">
        <v>73.34</v>
      </c>
      <c r="Z51" s="4">
        <v>84.16</v>
      </c>
      <c r="AA51" s="4">
        <v>94.16</v>
      </c>
      <c r="AB51" s="4">
        <v>98.34</v>
      </c>
    </row>
    <row r="52" spans="3:28">
      <c r="C52" s="1">
        <v>54</v>
      </c>
      <c r="D52" s="1"/>
      <c r="E52" s="4">
        <v>22.92</v>
      </c>
      <c r="F52" s="4">
        <v>25.83</v>
      </c>
      <c r="G52" s="4">
        <v>29.58</v>
      </c>
      <c r="H52" s="4">
        <v>34.17</v>
      </c>
      <c r="I52" s="4">
        <v>37.5</v>
      </c>
      <c r="J52" s="4">
        <v>39.17</v>
      </c>
      <c r="K52" s="4">
        <v>32.299999999999997</v>
      </c>
      <c r="L52" s="4">
        <v>36.450000000000003</v>
      </c>
      <c r="M52" s="4">
        <v>41.46</v>
      </c>
      <c r="N52" s="4">
        <v>47.3</v>
      </c>
      <c r="O52" s="4">
        <v>53.75</v>
      </c>
      <c r="P52" s="4">
        <v>56.05</v>
      </c>
      <c r="Q52" s="4">
        <v>45.84</v>
      </c>
      <c r="R52" s="4">
        <v>51.66</v>
      </c>
      <c r="S52" s="4">
        <v>59.16</v>
      </c>
      <c r="T52" s="4">
        <v>68.34</v>
      </c>
      <c r="U52" s="4">
        <v>75</v>
      </c>
      <c r="V52" s="4">
        <v>78.34</v>
      </c>
      <c r="W52" s="4">
        <v>58.34</v>
      </c>
      <c r="X52" s="4">
        <v>65.819999999999993</v>
      </c>
      <c r="Y52" s="4">
        <v>75</v>
      </c>
      <c r="Z52" s="4">
        <v>85.84</v>
      </c>
      <c r="AA52" s="4">
        <v>96.66</v>
      </c>
      <c r="AB52" s="4">
        <v>100.84</v>
      </c>
    </row>
    <row r="53" spans="3:28">
      <c r="C53" s="1">
        <v>55</v>
      </c>
      <c r="D53" s="1"/>
      <c r="E53" s="4">
        <v>23.75</v>
      </c>
      <c r="F53" s="4">
        <v>26.67</v>
      </c>
      <c r="G53" s="4">
        <v>30.42</v>
      </c>
      <c r="H53" s="4">
        <v>35</v>
      </c>
      <c r="I53" s="4">
        <v>38.75</v>
      </c>
      <c r="J53" s="4">
        <v>40.42</v>
      </c>
      <c r="K53" s="4">
        <v>33.130000000000003</v>
      </c>
      <c r="L53" s="4">
        <v>37.29</v>
      </c>
      <c r="M53" s="4">
        <v>42.3</v>
      </c>
      <c r="N53" s="4">
        <v>48.13</v>
      </c>
      <c r="O53" s="4">
        <v>55</v>
      </c>
      <c r="P53" s="4">
        <v>57.3</v>
      </c>
      <c r="Q53" s="4">
        <v>47.5</v>
      </c>
      <c r="R53" s="4">
        <v>53.34</v>
      </c>
      <c r="S53" s="4">
        <v>60.84</v>
      </c>
      <c r="T53" s="4">
        <v>70</v>
      </c>
      <c r="U53" s="4">
        <v>77.5</v>
      </c>
      <c r="V53" s="4">
        <v>80.84</v>
      </c>
      <c r="W53" s="4">
        <v>60</v>
      </c>
      <c r="X53" s="4">
        <v>67.5</v>
      </c>
      <c r="Y53" s="4">
        <v>76.680000000000007</v>
      </c>
      <c r="Z53" s="4">
        <v>87.5</v>
      </c>
      <c r="AA53" s="4">
        <v>99.16</v>
      </c>
      <c r="AB53" s="4">
        <v>103.34</v>
      </c>
    </row>
    <row r="54" spans="3:28">
      <c r="C54" s="1">
        <v>56</v>
      </c>
      <c r="D54" s="1"/>
      <c r="E54" s="4">
        <v>24.58</v>
      </c>
      <c r="F54" s="4">
        <v>27.5</v>
      </c>
      <c r="G54" s="4">
        <v>31.25</v>
      </c>
      <c r="H54" s="4">
        <v>35.83</v>
      </c>
      <c r="I54" s="4">
        <v>40</v>
      </c>
      <c r="J54" s="4">
        <v>41.67</v>
      </c>
      <c r="K54" s="4">
        <v>33.96</v>
      </c>
      <c r="L54" s="4">
        <v>38.119999999999997</v>
      </c>
      <c r="M54" s="4">
        <v>43.13</v>
      </c>
      <c r="N54" s="4">
        <v>48.96</v>
      </c>
      <c r="O54" s="4">
        <v>56.25</v>
      </c>
      <c r="P54" s="4">
        <v>58.55</v>
      </c>
      <c r="Q54" s="4">
        <v>49.16</v>
      </c>
      <c r="R54" s="4">
        <v>55</v>
      </c>
      <c r="S54" s="4">
        <v>62.5</v>
      </c>
      <c r="T54" s="4">
        <v>71.66</v>
      </c>
      <c r="U54" s="4">
        <v>80</v>
      </c>
      <c r="V54" s="4">
        <v>83.34</v>
      </c>
      <c r="W54" s="4">
        <v>61.66</v>
      </c>
      <c r="X54" s="4">
        <v>69.16</v>
      </c>
      <c r="Y54" s="4">
        <v>78.34</v>
      </c>
      <c r="Z54" s="4">
        <v>89.16</v>
      </c>
      <c r="AA54" s="4">
        <v>101.66</v>
      </c>
      <c r="AB54" s="4">
        <v>105.84</v>
      </c>
    </row>
    <row r="55" spans="3:28">
      <c r="C55" s="1">
        <v>57</v>
      </c>
      <c r="D55" s="1"/>
      <c r="E55" s="4">
        <v>25</v>
      </c>
      <c r="F55" s="4">
        <v>28.33</v>
      </c>
      <c r="G55" s="4">
        <v>32.08</v>
      </c>
      <c r="H55" s="4">
        <v>36.67</v>
      </c>
      <c r="I55" s="4">
        <v>41.67</v>
      </c>
      <c r="J55" s="4">
        <v>43.33</v>
      </c>
      <c r="K55" s="4">
        <v>34.380000000000003</v>
      </c>
      <c r="L55" s="4">
        <v>38.950000000000003</v>
      </c>
      <c r="M55" s="4">
        <v>43.96</v>
      </c>
      <c r="N55" s="4">
        <v>49.8</v>
      </c>
      <c r="O55" s="4">
        <v>57.92</v>
      </c>
      <c r="P55" s="4">
        <v>60.21</v>
      </c>
      <c r="Q55" s="4">
        <v>50</v>
      </c>
      <c r="R55" s="4">
        <v>56.66</v>
      </c>
      <c r="S55" s="4">
        <v>64.16</v>
      </c>
      <c r="T55" s="4">
        <v>73.34</v>
      </c>
      <c r="U55" s="4">
        <v>83.34</v>
      </c>
      <c r="V55" s="4">
        <v>86.66</v>
      </c>
      <c r="W55" s="4">
        <v>62.5</v>
      </c>
      <c r="X55" s="4">
        <v>70.819999999999993</v>
      </c>
      <c r="Y55" s="4">
        <v>80</v>
      </c>
      <c r="Z55" s="4">
        <v>90.84</v>
      </c>
      <c r="AA55" s="4">
        <v>105</v>
      </c>
      <c r="AB55" s="4">
        <v>109.16</v>
      </c>
    </row>
    <row r="56" spans="3:28">
      <c r="C56" s="1">
        <v>58</v>
      </c>
      <c r="D56" s="1"/>
      <c r="E56" s="4">
        <v>25.83</v>
      </c>
      <c r="F56" s="4">
        <v>29.17</v>
      </c>
      <c r="G56" s="4">
        <v>32.92</v>
      </c>
      <c r="H56" s="4">
        <v>37.5</v>
      </c>
      <c r="I56" s="4">
        <v>43.33</v>
      </c>
      <c r="J56" s="4">
        <v>45</v>
      </c>
      <c r="K56" s="4">
        <v>35.21</v>
      </c>
      <c r="L56" s="4">
        <v>39.79</v>
      </c>
      <c r="M56" s="4">
        <v>44.8</v>
      </c>
      <c r="N56" s="4">
        <v>50.63</v>
      </c>
      <c r="O56" s="4">
        <v>59.58</v>
      </c>
      <c r="P56" s="4">
        <v>61.88</v>
      </c>
      <c r="Q56" s="4">
        <v>51.66</v>
      </c>
      <c r="R56" s="4">
        <v>58.34</v>
      </c>
      <c r="S56" s="4">
        <v>65.84</v>
      </c>
      <c r="T56" s="4">
        <v>75</v>
      </c>
      <c r="U56" s="4">
        <v>86.66</v>
      </c>
      <c r="V56" s="4">
        <v>90</v>
      </c>
      <c r="W56" s="4">
        <v>64.16</v>
      </c>
      <c r="X56" s="4">
        <v>72.5</v>
      </c>
      <c r="Y56" s="4">
        <v>81.680000000000007</v>
      </c>
      <c r="Z56" s="4">
        <v>92.5</v>
      </c>
      <c r="AA56" s="4">
        <v>108.32</v>
      </c>
      <c r="AB56" s="4">
        <v>112.5</v>
      </c>
    </row>
    <row r="57" spans="3:28">
      <c r="C57" s="1">
        <v>59</v>
      </c>
      <c r="D57" s="1"/>
      <c r="E57" s="4">
        <v>26.67</v>
      </c>
      <c r="F57" s="4">
        <v>30</v>
      </c>
      <c r="G57" s="4">
        <v>33.75</v>
      </c>
      <c r="H57" s="4">
        <v>38.33</v>
      </c>
      <c r="I57" s="4">
        <v>45</v>
      </c>
      <c r="J57" s="4">
        <v>46.67</v>
      </c>
      <c r="K57" s="4">
        <v>36.049999999999997</v>
      </c>
      <c r="L57" s="4">
        <v>40.619999999999997</v>
      </c>
      <c r="M57" s="4">
        <v>45.63</v>
      </c>
      <c r="N57" s="4">
        <v>51.46</v>
      </c>
      <c r="O57" s="4">
        <v>61.25</v>
      </c>
      <c r="P57" s="4">
        <v>63.55</v>
      </c>
      <c r="Q57" s="4">
        <v>53.34</v>
      </c>
      <c r="R57" s="4">
        <v>60</v>
      </c>
      <c r="S57" s="4">
        <v>67.5</v>
      </c>
      <c r="T57" s="4">
        <v>76.66</v>
      </c>
      <c r="U57" s="4">
        <v>90</v>
      </c>
      <c r="V57" s="4">
        <v>93.34</v>
      </c>
      <c r="W57" s="4">
        <v>65.84</v>
      </c>
      <c r="X57" s="4">
        <v>74.16</v>
      </c>
      <c r="Y57" s="4">
        <v>83.34</v>
      </c>
      <c r="Z57" s="4">
        <v>94.16</v>
      </c>
      <c r="AA57" s="4">
        <v>111.66</v>
      </c>
      <c r="AB57" s="4">
        <v>115.84</v>
      </c>
    </row>
    <row r="58" spans="3:28">
      <c r="C58" s="1">
        <v>60</v>
      </c>
      <c r="D58" s="1"/>
      <c r="E58" s="4">
        <v>26.67</v>
      </c>
      <c r="F58" s="4">
        <v>30.42</v>
      </c>
      <c r="G58" s="4">
        <v>34.17</v>
      </c>
      <c r="H58" s="4">
        <v>39.17</v>
      </c>
      <c r="I58" s="4">
        <v>45.83</v>
      </c>
      <c r="J58" s="4">
        <v>47.5</v>
      </c>
      <c r="K58" s="4">
        <v>36.049999999999997</v>
      </c>
      <c r="L58" s="4">
        <v>41.04</v>
      </c>
      <c r="M58" s="4">
        <v>46.05</v>
      </c>
      <c r="N58" s="4">
        <v>52.3</v>
      </c>
      <c r="O58" s="4">
        <v>62.08</v>
      </c>
      <c r="P58" s="4">
        <v>64.38</v>
      </c>
      <c r="Q58" s="4">
        <v>53.34</v>
      </c>
      <c r="R58" s="4">
        <v>60.84</v>
      </c>
      <c r="S58" s="4">
        <v>68.34</v>
      </c>
      <c r="T58" s="4">
        <v>78.34</v>
      </c>
      <c r="U58" s="4">
        <v>91.66</v>
      </c>
      <c r="V58" s="4">
        <v>95</v>
      </c>
      <c r="W58" s="4">
        <v>65.84</v>
      </c>
      <c r="X58" s="4">
        <v>75</v>
      </c>
      <c r="Y58" s="4">
        <v>84.18</v>
      </c>
      <c r="Z58" s="4">
        <v>95.84</v>
      </c>
      <c r="AA58" s="4">
        <v>113.32</v>
      </c>
      <c r="AB58" s="4">
        <v>117.5</v>
      </c>
    </row>
    <row r="59" spans="3:28">
      <c r="C59" s="1">
        <v>61</v>
      </c>
      <c r="D59" s="1"/>
      <c r="E59" s="4">
        <v>26.67</v>
      </c>
      <c r="F59" s="4">
        <v>30.83</v>
      </c>
      <c r="G59" s="4">
        <v>34.58</v>
      </c>
      <c r="H59" s="4">
        <v>40</v>
      </c>
      <c r="I59" s="4">
        <v>47.5</v>
      </c>
      <c r="J59" s="4">
        <v>49.17</v>
      </c>
      <c r="K59" s="4">
        <v>36.049999999999997</v>
      </c>
      <c r="L59" s="4">
        <v>41.45</v>
      </c>
      <c r="M59" s="4">
        <v>46.46</v>
      </c>
      <c r="N59" s="4">
        <v>53.13</v>
      </c>
      <c r="O59" s="4">
        <v>63.75</v>
      </c>
      <c r="P59" s="4">
        <v>66.05</v>
      </c>
      <c r="Q59" s="4">
        <v>53.34</v>
      </c>
      <c r="R59" s="4">
        <v>61.66</v>
      </c>
      <c r="S59" s="4">
        <v>69.16</v>
      </c>
      <c r="T59" s="4">
        <v>80</v>
      </c>
      <c r="U59" s="4">
        <v>95</v>
      </c>
      <c r="V59" s="4">
        <v>98.34</v>
      </c>
      <c r="W59" s="4">
        <v>65.84</v>
      </c>
      <c r="X59" s="4">
        <v>75.819999999999993</v>
      </c>
      <c r="Y59" s="4">
        <v>85</v>
      </c>
      <c r="Z59" s="4">
        <v>97.5</v>
      </c>
      <c r="AA59" s="4">
        <v>116.66</v>
      </c>
      <c r="AB59" s="4">
        <v>120.84</v>
      </c>
    </row>
    <row r="60" spans="3:28">
      <c r="C60" s="1">
        <v>62</v>
      </c>
      <c r="D60" s="1"/>
      <c r="E60" s="4">
        <v>26.67</v>
      </c>
      <c r="F60" s="4">
        <v>31.25</v>
      </c>
      <c r="G60" s="4">
        <v>35</v>
      </c>
      <c r="H60" s="4">
        <v>40.83</v>
      </c>
      <c r="I60" s="4">
        <v>49.58</v>
      </c>
      <c r="J60" s="4">
        <v>51.25</v>
      </c>
      <c r="K60" s="4">
        <v>36.049999999999997</v>
      </c>
      <c r="L60" s="4">
        <v>41.87</v>
      </c>
      <c r="M60" s="4">
        <v>46.88</v>
      </c>
      <c r="N60" s="4">
        <v>53.96</v>
      </c>
      <c r="O60" s="4">
        <v>65.83</v>
      </c>
      <c r="P60" s="4">
        <v>68.13</v>
      </c>
      <c r="Q60" s="4">
        <v>53.34</v>
      </c>
      <c r="R60" s="4">
        <v>62.5</v>
      </c>
      <c r="S60" s="4">
        <v>70</v>
      </c>
      <c r="T60" s="4">
        <v>81.66</v>
      </c>
      <c r="U60" s="4">
        <v>99.16</v>
      </c>
      <c r="V60" s="4">
        <v>102.5</v>
      </c>
      <c r="W60" s="4">
        <v>65.84</v>
      </c>
      <c r="X60" s="4">
        <v>76.66</v>
      </c>
      <c r="Y60" s="4">
        <v>85.84</v>
      </c>
      <c r="Z60" s="4">
        <v>99.16</v>
      </c>
      <c r="AA60" s="4">
        <v>120.82</v>
      </c>
      <c r="AB60" s="4">
        <v>125</v>
      </c>
    </row>
    <row r="61" spans="3:28">
      <c r="C61" s="1">
        <v>63</v>
      </c>
      <c r="D61" s="1"/>
      <c r="E61" s="4">
        <v>26.67</v>
      </c>
      <c r="F61" s="4">
        <v>31.67</v>
      </c>
      <c r="G61" s="4">
        <v>35.42</v>
      </c>
      <c r="H61" s="4">
        <v>41.67</v>
      </c>
      <c r="I61" s="4">
        <v>51.67</v>
      </c>
      <c r="J61" s="4">
        <v>53.33</v>
      </c>
      <c r="K61" s="4">
        <v>36.049999999999997</v>
      </c>
      <c r="L61" s="4">
        <v>42.29</v>
      </c>
      <c r="M61" s="4">
        <v>47.3</v>
      </c>
      <c r="N61" s="4">
        <v>54.8</v>
      </c>
      <c r="O61" s="4">
        <v>67.92</v>
      </c>
      <c r="P61" s="4">
        <v>70.209999999999994</v>
      </c>
      <c r="Q61" s="4">
        <v>53.34</v>
      </c>
      <c r="R61" s="4">
        <v>63.34</v>
      </c>
      <c r="S61" s="4">
        <v>70.84</v>
      </c>
      <c r="T61" s="4">
        <v>83.34</v>
      </c>
      <c r="U61" s="4">
        <v>103.34</v>
      </c>
      <c r="V61" s="4">
        <v>106.66</v>
      </c>
      <c r="W61" s="4">
        <v>65.84</v>
      </c>
      <c r="X61" s="4">
        <v>77.5</v>
      </c>
      <c r="Y61" s="4">
        <v>86.68</v>
      </c>
      <c r="Z61" s="4">
        <v>100.84</v>
      </c>
      <c r="AA61" s="4">
        <v>125</v>
      </c>
      <c r="AB61" s="4">
        <v>129.16</v>
      </c>
    </row>
    <row r="62" spans="3:28">
      <c r="C62" s="1">
        <v>64</v>
      </c>
      <c r="D62" s="1"/>
      <c r="E62" s="4">
        <v>26.67</v>
      </c>
      <c r="F62" s="4">
        <v>32.92</v>
      </c>
      <c r="G62" s="4">
        <v>38.75</v>
      </c>
      <c r="H62" s="4">
        <v>45.83</v>
      </c>
      <c r="I62" s="4">
        <v>54.17</v>
      </c>
      <c r="J62" s="4">
        <v>55.83</v>
      </c>
      <c r="K62" s="4">
        <v>36.049999999999997</v>
      </c>
      <c r="L62" s="4">
        <v>43.54</v>
      </c>
      <c r="M62" s="4">
        <v>50.63</v>
      </c>
      <c r="N62" s="4">
        <v>58.96</v>
      </c>
      <c r="O62" s="4">
        <v>70.42</v>
      </c>
      <c r="P62" s="4">
        <v>72.709999999999994</v>
      </c>
      <c r="Q62" s="4">
        <v>53.34</v>
      </c>
      <c r="R62" s="4">
        <v>65.84</v>
      </c>
      <c r="S62" s="4">
        <v>77.5</v>
      </c>
      <c r="T62" s="4">
        <v>91.66</v>
      </c>
      <c r="U62" s="4">
        <v>108.34</v>
      </c>
      <c r="V62" s="4">
        <v>111.66</v>
      </c>
      <c r="W62" s="4">
        <v>65.84</v>
      </c>
      <c r="X62" s="4">
        <v>80</v>
      </c>
      <c r="Y62" s="4">
        <v>93.34</v>
      </c>
      <c r="Z62" s="4">
        <v>109.16</v>
      </c>
      <c r="AA62" s="4">
        <v>130</v>
      </c>
      <c r="AB62" s="4">
        <v>134.16</v>
      </c>
    </row>
    <row r="63" spans="3:28">
      <c r="C63" s="1">
        <v>65</v>
      </c>
      <c r="D63" s="1"/>
      <c r="E63" s="4">
        <v>26.67</v>
      </c>
      <c r="F63" s="4">
        <v>32.92</v>
      </c>
      <c r="G63" s="4">
        <v>38.75</v>
      </c>
      <c r="H63" s="4">
        <v>45.83</v>
      </c>
      <c r="I63" s="4">
        <v>56.67</v>
      </c>
      <c r="J63" s="4">
        <v>58.33</v>
      </c>
      <c r="K63" s="4">
        <v>36.049999999999997</v>
      </c>
      <c r="L63" s="4">
        <v>43.54</v>
      </c>
      <c r="M63" s="4">
        <v>50.63</v>
      </c>
      <c r="N63" s="4">
        <v>58.96</v>
      </c>
      <c r="O63" s="4">
        <v>72.92</v>
      </c>
      <c r="P63" s="4">
        <v>75.209999999999994</v>
      </c>
      <c r="Q63" s="4">
        <v>53.34</v>
      </c>
      <c r="R63" s="4">
        <v>65.84</v>
      </c>
      <c r="S63" s="4">
        <v>77.5</v>
      </c>
      <c r="T63" s="4">
        <v>91.66</v>
      </c>
      <c r="U63" s="4">
        <v>113.34</v>
      </c>
      <c r="V63" s="4">
        <v>116.66</v>
      </c>
      <c r="W63" s="4">
        <v>65.84</v>
      </c>
      <c r="X63" s="4">
        <v>80</v>
      </c>
      <c r="Y63" s="4">
        <v>93.34</v>
      </c>
      <c r="Z63" s="4">
        <v>109.16</v>
      </c>
      <c r="AA63" s="4">
        <v>135</v>
      </c>
      <c r="AB63" s="4">
        <v>139.16</v>
      </c>
    </row>
    <row r="64" spans="3:28">
      <c r="C64" s="1">
        <v>66</v>
      </c>
      <c r="D64" s="1"/>
      <c r="E64" s="4">
        <v>28.33</v>
      </c>
      <c r="F64" s="4">
        <v>33.33</v>
      </c>
      <c r="G64" s="4">
        <v>39.17</v>
      </c>
      <c r="H64" s="4">
        <v>46.67</v>
      </c>
      <c r="I64" s="4">
        <v>59.17</v>
      </c>
      <c r="J64" s="4">
        <v>60.83</v>
      </c>
      <c r="K64" s="4">
        <v>37.71</v>
      </c>
      <c r="L64" s="4">
        <v>43.95</v>
      </c>
      <c r="M64" s="4">
        <v>51.05</v>
      </c>
      <c r="N64" s="4">
        <v>59.8</v>
      </c>
      <c r="O64" s="4">
        <v>75.42</v>
      </c>
      <c r="P64" s="4">
        <v>77.709999999999994</v>
      </c>
      <c r="Q64" s="4">
        <v>56.66</v>
      </c>
      <c r="R64" s="4">
        <v>66.66</v>
      </c>
      <c r="S64" s="4">
        <v>78.34</v>
      </c>
      <c r="T64" s="4">
        <v>93.34</v>
      </c>
      <c r="U64" s="4">
        <v>118.34</v>
      </c>
      <c r="V64" s="4">
        <v>121.66</v>
      </c>
      <c r="W64" s="4">
        <v>69.16</v>
      </c>
      <c r="X64" s="4">
        <v>80.819999999999993</v>
      </c>
      <c r="Y64" s="4">
        <v>94.18</v>
      </c>
      <c r="Z64" s="4">
        <v>110.84</v>
      </c>
      <c r="AA64" s="4">
        <v>140</v>
      </c>
      <c r="AB64" s="4">
        <v>144.16</v>
      </c>
    </row>
    <row r="65" spans="3:28">
      <c r="C65" s="1">
        <v>67</v>
      </c>
      <c r="D65" s="1"/>
      <c r="E65" s="4">
        <v>30</v>
      </c>
      <c r="F65" s="4">
        <v>34.17</v>
      </c>
      <c r="G65" s="4">
        <v>40</v>
      </c>
      <c r="H65" s="4">
        <v>47.5</v>
      </c>
      <c r="I65" s="4">
        <v>62.08</v>
      </c>
      <c r="J65" s="4">
        <v>63.75</v>
      </c>
      <c r="K65" s="4">
        <v>39.380000000000003</v>
      </c>
      <c r="L65" s="4">
        <v>44.79</v>
      </c>
      <c r="M65" s="4">
        <v>51.88</v>
      </c>
      <c r="N65" s="4">
        <v>60.63</v>
      </c>
      <c r="O65" s="4">
        <v>78.33</v>
      </c>
      <c r="P65" s="4">
        <v>80.63</v>
      </c>
      <c r="Q65" s="4">
        <v>60</v>
      </c>
      <c r="R65" s="4">
        <v>68.34</v>
      </c>
      <c r="S65" s="4">
        <v>80</v>
      </c>
      <c r="T65" s="4">
        <v>95</v>
      </c>
      <c r="U65" s="4">
        <v>124.16</v>
      </c>
      <c r="V65" s="4">
        <v>127.5</v>
      </c>
      <c r="W65" s="4">
        <v>72.5</v>
      </c>
      <c r="X65" s="4">
        <v>82.5</v>
      </c>
      <c r="Y65" s="4">
        <v>95.84</v>
      </c>
      <c r="Z65" s="4">
        <v>112.5</v>
      </c>
      <c r="AA65" s="4">
        <v>145.82</v>
      </c>
      <c r="AB65" s="4">
        <v>150</v>
      </c>
    </row>
    <row r="66" spans="3:28">
      <c r="C66" s="1">
        <v>68</v>
      </c>
      <c r="D66" s="1"/>
      <c r="E66" s="4">
        <v>31.25</v>
      </c>
      <c r="F66" s="4">
        <v>35.83</v>
      </c>
      <c r="G66" s="4">
        <v>40.42</v>
      </c>
      <c r="H66" s="4">
        <v>47.92</v>
      </c>
      <c r="I66" s="4">
        <v>64.58</v>
      </c>
      <c r="J66" s="4">
        <v>66.25</v>
      </c>
      <c r="K66" s="4">
        <v>40.630000000000003</v>
      </c>
      <c r="L66" s="4">
        <v>46.45</v>
      </c>
      <c r="M66" s="4">
        <v>52.3</v>
      </c>
      <c r="N66" s="4">
        <v>61.05</v>
      </c>
      <c r="O66" s="4">
        <v>80.83</v>
      </c>
      <c r="P66" s="4">
        <v>83.13</v>
      </c>
      <c r="Q66" s="4">
        <v>62.5</v>
      </c>
      <c r="R66" s="4">
        <v>71.66</v>
      </c>
      <c r="S66" s="4">
        <v>80.84</v>
      </c>
      <c r="T66" s="4">
        <v>95.84</v>
      </c>
      <c r="U66" s="4">
        <v>129.16</v>
      </c>
      <c r="V66" s="4">
        <v>132.5</v>
      </c>
      <c r="W66" s="4">
        <v>75</v>
      </c>
      <c r="X66" s="4">
        <v>85.82</v>
      </c>
      <c r="Y66" s="4">
        <v>96.68</v>
      </c>
      <c r="Z66" s="4">
        <v>113.34</v>
      </c>
      <c r="AA66" s="4">
        <v>150.82</v>
      </c>
      <c r="AB66" s="4">
        <v>155</v>
      </c>
    </row>
    <row r="67" spans="3:28">
      <c r="C67" s="1">
        <v>69</v>
      </c>
      <c r="D67" s="1"/>
      <c r="E67" s="4">
        <v>32.5</v>
      </c>
      <c r="F67" s="4">
        <v>37.08</v>
      </c>
      <c r="G67" s="4">
        <v>40.83</v>
      </c>
      <c r="H67" s="4">
        <v>48.75</v>
      </c>
      <c r="I67" s="4">
        <v>67.08</v>
      </c>
      <c r="J67" s="4">
        <v>68.75</v>
      </c>
      <c r="K67" s="4">
        <v>41.88</v>
      </c>
      <c r="L67" s="4">
        <v>47.7</v>
      </c>
      <c r="M67" s="4">
        <v>52.71</v>
      </c>
      <c r="N67" s="4">
        <v>61.88</v>
      </c>
      <c r="O67" s="4">
        <v>83.33</v>
      </c>
      <c r="P67" s="4">
        <v>85.63</v>
      </c>
      <c r="Q67" s="4">
        <v>65</v>
      </c>
      <c r="R67" s="4">
        <v>74.16</v>
      </c>
      <c r="S67" s="4">
        <v>81.66</v>
      </c>
      <c r="T67" s="4">
        <v>97.5</v>
      </c>
      <c r="U67" s="4">
        <v>134.16</v>
      </c>
      <c r="V67" s="4">
        <v>137.5</v>
      </c>
      <c r="W67" s="4">
        <v>77.5</v>
      </c>
      <c r="X67" s="4">
        <v>88.32</v>
      </c>
      <c r="Y67" s="4">
        <v>97.5</v>
      </c>
      <c r="Z67" s="4">
        <v>115</v>
      </c>
      <c r="AA67" s="4">
        <v>155.82</v>
      </c>
      <c r="AB67" s="4">
        <v>160</v>
      </c>
    </row>
    <row r="68" spans="3:28">
      <c r="C68" s="1">
        <v>70</v>
      </c>
      <c r="D68" s="1"/>
      <c r="E68" s="4">
        <v>34.17</v>
      </c>
      <c r="F68" s="4">
        <v>38.75</v>
      </c>
      <c r="G68" s="4">
        <v>42.08</v>
      </c>
      <c r="H68" s="4">
        <v>50</v>
      </c>
      <c r="I68" s="4">
        <v>69.17</v>
      </c>
      <c r="J68" s="4">
        <v>70.83</v>
      </c>
      <c r="K68" s="4">
        <v>43.55</v>
      </c>
      <c r="L68" s="4">
        <v>49.37</v>
      </c>
      <c r="M68" s="4">
        <v>53.96</v>
      </c>
      <c r="N68" s="4">
        <v>63.13</v>
      </c>
      <c r="O68" s="4">
        <v>85.42</v>
      </c>
      <c r="P68" s="4">
        <v>87.71</v>
      </c>
      <c r="Q68" s="4">
        <v>68.34</v>
      </c>
      <c r="R68" s="4">
        <v>77.5</v>
      </c>
      <c r="S68" s="4">
        <v>84.16</v>
      </c>
      <c r="T68" s="4">
        <v>100</v>
      </c>
      <c r="U68" s="4">
        <v>138.34</v>
      </c>
      <c r="V68" s="4">
        <v>141.66</v>
      </c>
      <c r="W68" s="4">
        <v>80.84</v>
      </c>
      <c r="X68" s="4">
        <v>91.66</v>
      </c>
      <c r="Y68" s="4">
        <v>100</v>
      </c>
      <c r="Z68" s="4">
        <v>117.5</v>
      </c>
      <c r="AA68" s="4">
        <v>160</v>
      </c>
      <c r="AB68" s="4">
        <v>164.16</v>
      </c>
    </row>
    <row r="69" spans="3:28">
      <c r="C69" s="1">
        <v>71</v>
      </c>
      <c r="D69" s="1"/>
      <c r="E69" s="4">
        <v>35.42</v>
      </c>
      <c r="F69" s="4">
        <v>40</v>
      </c>
      <c r="G69" s="4">
        <v>44.58</v>
      </c>
      <c r="H69" s="4">
        <v>50.83</v>
      </c>
      <c r="I69" s="4">
        <v>70.42</v>
      </c>
      <c r="J69" s="4">
        <v>72.08</v>
      </c>
      <c r="K69" s="4">
        <v>44.8</v>
      </c>
      <c r="L69" s="4">
        <v>50.62</v>
      </c>
      <c r="M69" s="4">
        <v>56.46</v>
      </c>
      <c r="N69" s="4">
        <v>63.96</v>
      </c>
      <c r="O69" s="4">
        <v>86.67</v>
      </c>
      <c r="P69" s="4">
        <v>88.96</v>
      </c>
      <c r="Q69" s="4">
        <v>70.84</v>
      </c>
      <c r="R69" s="4">
        <v>80</v>
      </c>
      <c r="S69" s="4">
        <v>89.16</v>
      </c>
      <c r="T69" s="4">
        <v>101.66</v>
      </c>
      <c r="U69" s="4">
        <v>140.84</v>
      </c>
      <c r="V69" s="4">
        <v>144.16</v>
      </c>
      <c r="W69" s="4">
        <v>83.34</v>
      </c>
      <c r="X69" s="4">
        <v>94.16</v>
      </c>
      <c r="Y69" s="4">
        <v>105</v>
      </c>
      <c r="Z69" s="4">
        <v>119.16</v>
      </c>
      <c r="AA69" s="4">
        <v>162.5</v>
      </c>
      <c r="AB69" s="4">
        <v>166.66</v>
      </c>
    </row>
    <row r="70" spans="3:28">
      <c r="C70" s="1">
        <v>72</v>
      </c>
      <c r="D70" s="1"/>
      <c r="E70" s="4">
        <v>37.08</v>
      </c>
      <c r="F70" s="4">
        <v>42.08</v>
      </c>
      <c r="G70" s="4">
        <v>46.67</v>
      </c>
      <c r="H70" s="4">
        <v>52.5</v>
      </c>
      <c r="I70" s="4">
        <v>71.67</v>
      </c>
      <c r="J70" s="4">
        <v>73.33</v>
      </c>
      <c r="K70" s="4">
        <v>46.46</v>
      </c>
      <c r="L70" s="4">
        <v>52.7</v>
      </c>
      <c r="M70" s="4">
        <v>58.55</v>
      </c>
      <c r="N70" s="4">
        <v>65.63</v>
      </c>
      <c r="O70" s="4">
        <v>87.92</v>
      </c>
      <c r="P70" s="4">
        <v>90.21</v>
      </c>
      <c r="Q70" s="4">
        <v>74.16</v>
      </c>
      <c r="R70" s="4">
        <v>84.16</v>
      </c>
      <c r="S70" s="4">
        <v>93.34</v>
      </c>
      <c r="T70" s="4">
        <v>105</v>
      </c>
      <c r="U70" s="4">
        <v>143.34</v>
      </c>
      <c r="V70" s="4">
        <v>146.66</v>
      </c>
      <c r="W70" s="4">
        <v>86.66</v>
      </c>
      <c r="X70" s="4">
        <v>98.32</v>
      </c>
      <c r="Y70" s="4">
        <v>109.18</v>
      </c>
      <c r="Z70" s="4">
        <v>122.5</v>
      </c>
      <c r="AA70" s="4">
        <v>165</v>
      </c>
      <c r="AB70" s="4">
        <v>169.16</v>
      </c>
    </row>
    <row r="71" spans="3:28">
      <c r="C71" s="1">
        <v>73</v>
      </c>
      <c r="D71" s="1"/>
      <c r="E71" s="4">
        <v>38.75</v>
      </c>
      <c r="F71" s="4">
        <v>44.17</v>
      </c>
      <c r="G71" s="4">
        <v>48.75</v>
      </c>
      <c r="H71" s="4">
        <v>53.75</v>
      </c>
      <c r="I71" s="4">
        <v>73.33</v>
      </c>
      <c r="J71" s="4">
        <v>75</v>
      </c>
      <c r="K71" s="4">
        <v>48.13</v>
      </c>
      <c r="L71" s="4">
        <v>54.79</v>
      </c>
      <c r="M71" s="4">
        <v>60.63</v>
      </c>
      <c r="N71" s="4">
        <v>66.88</v>
      </c>
      <c r="O71" s="4">
        <v>89.58</v>
      </c>
      <c r="P71" s="4">
        <v>91.88</v>
      </c>
      <c r="Q71" s="4">
        <v>77.5</v>
      </c>
      <c r="R71" s="4">
        <v>88.34</v>
      </c>
      <c r="S71" s="4">
        <v>97.5</v>
      </c>
      <c r="T71" s="4">
        <v>107.5</v>
      </c>
      <c r="U71" s="4">
        <v>146.66</v>
      </c>
      <c r="V71" s="4">
        <v>150</v>
      </c>
      <c r="W71" s="4">
        <v>90</v>
      </c>
      <c r="X71" s="4">
        <v>102.5</v>
      </c>
      <c r="Y71" s="4">
        <v>113.34</v>
      </c>
      <c r="Z71" s="4">
        <v>125</v>
      </c>
      <c r="AA71" s="4">
        <v>168.32</v>
      </c>
      <c r="AB71" s="4">
        <v>172.5</v>
      </c>
    </row>
    <row r="72" spans="3:28">
      <c r="C72" s="1">
        <v>74</v>
      </c>
      <c r="D72" s="1"/>
      <c r="E72" s="4">
        <v>40.42</v>
      </c>
      <c r="F72" s="4">
        <v>46.25</v>
      </c>
      <c r="G72" s="4">
        <v>51.25</v>
      </c>
      <c r="H72" s="4">
        <v>56.25</v>
      </c>
      <c r="I72" s="4">
        <v>76.25</v>
      </c>
      <c r="J72" s="4">
        <v>77.92</v>
      </c>
      <c r="K72" s="4">
        <v>49.8</v>
      </c>
      <c r="L72" s="4">
        <v>56.87</v>
      </c>
      <c r="M72" s="4">
        <v>63.13</v>
      </c>
      <c r="N72" s="4">
        <v>69.38</v>
      </c>
      <c r="O72" s="4">
        <v>92.5</v>
      </c>
      <c r="P72" s="4">
        <v>94.8</v>
      </c>
      <c r="Q72" s="4">
        <v>80.84</v>
      </c>
      <c r="R72" s="4">
        <v>92.5</v>
      </c>
      <c r="S72" s="4">
        <v>102.5</v>
      </c>
      <c r="T72" s="4">
        <v>112.5</v>
      </c>
      <c r="U72" s="4">
        <v>152.5</v>
      </c>
      <c r="V72" s="4">
        <v>155.84</v>
      </c>
      <c r="W72" s="4">
        <v>93.34</v>
      </c>
      <c r="X72" s="4">
        <v>106.66</v>
      </c>
      <c r="Y72" s="4">
        <v>118.34</v>
      </c>
      <c r="Z72" s="4">
        <v>130</v>
      </c>
      <c r="AA72" s="4">
        <v>174.16</v>
      </c>
      <c r="AB72" s="4">
        <v>178.34</v>
      </c>
    </row>
    <row r="73" spans="3:28">
      <c r="C73" s="1">
        <v>75</v>
      </c>
      <c r="D73" s="1"/>
      <c r="E73" s="4">
        <v>42.08</v>
      </c>
      <c r="F73" s="4">
        <v>48.33</v>
      </c>
      <c r="G73" s="4">
        <v>53.75</v>
      </c>
      <c r="H73" s="4">
        <v>60</v>
      </c>
      <c r="I73" s="4">
        <v>79.17</v>
      </c>
      <c r="J73" s="4">
        <v>80.83</v>
      </c>
      <c r="K73" s="4">
        <v>51.46</v>
      </c>
      <c r="L73" s="4">
        <v>58.95</v>
      </c>
      <c r="M73" s="4">
        <v>65.63</v>
      </c>
      <c r="N73" s="4">
        <v>73.13</v>
      </c>
      <c r="O73" s="4">
        <v>95.42</v>
      </c>
      <c r="P73" s="4">
        <v>97.71</v>
      </c>
      <c r="Q73" s="4">
        <v>84.16</v>
      </c>
      <c r="R73" s="4">
        <v>96.66</v>
      </c>
      <c r="S73" s="4">
        <v>107.5</v>
      </c>
      <c r="T73" s="4">
        <v>120</v>
      </c>
      <c r="U73" s="4">
        <v>158.34</v>
      </c>
      <c r="V73" s="4">
        <v>161.66</v>
      </c>
      <c r="W73" s="4">
        <v>96.66</v>
      </c>
      <c r="X73" s="4">
        <v>110.82</v>
      </c>
      <c r="Y73" s="4">
        <v>123.34</v>
      </c>
      <c r="Z73" s="4">
        <v>137.5</v>
      </c>
      <c r="AA73" s="4">
        <v>180</v>
      </c>
      <c r="AB73" s="4">
        <v>184.16</v>
      </c>
    </row>
    <row r="74" spans="3:28">
      <c r="C74" s="1">
        <v>76</v>
      </c>
      <c r="D74" s="1"/>
      <c r="E74" s="4">
        <v>44.17</v>
      </c>
      <c r="F74" s="4">
        <v>50.42</v>
      </c>
      <c r="G74" s="4">
        <v>55.83</v>
      </c>
      <c r="H74" s="4">
        <v>62.5</v>
      </c>
      <c r="I74" s="4">
        <v>82.5</v>
      </c>
      <c r="J74" s="4">
        <v>84.17</v>
      </c>
      <c r="K74" s="4">
        <v>53.55</v>
      </c>
      <c r="L74" s="4">
        <v>61.04</v>
      </c>
      <c r="M74" s="4">
        <v>67.709999999999994</v>
      </c>
      <c r="N74" s="4">
        <v>75.63</v>
      </c>
      <c r="O74" s="4">
        <v>98.75</v>
      </c>
      <c r="P74" s="4">
        <v>101.05</v>
      </c>
      <c r="Q74" s="4">
        <v>88.34</v>
      </c>
      <c r="R74" s="4">
        <v>100.84</v>
      </c>
      <c r="S74" s="4">
        <v>111.66</v>
      </c>
      <c r="T74" s="4">
        <v>125</v>
      </c>
      <c r="U74" s="4">
        <v>165</v>
      </c>
      <c r="V74" s="4">
        <v>168.34</v>
      </c>
      <c r="W74" s="4">
        <v>100.84</v>
      </c>
      <c r="X74" s="4">
        <v>115</v>
      </c>
      <c r="Y74" s="4">
        <v>127.5</v>
      </c>
      <c r="Z74" s="4">
        <v>142.5</v>
      </c>
      <c r="AA74" s="4">
        <v>186.66</v>
      </c>
      <c r="AB74" s="4">
        <v>190.84</v>
      </c>
    </row>
    <row r="75" spans="3:28">
      <c r="C75" s="1">
        <v>77</v>
      </c>
      <c r="D75" s="1"/>
      <c r="E75" s="4">
        <v>46.25</v>
      </c>
      <c r="F75" s="4">
        <v>52.5</v>
      </c>
      <c r="G75" s="4">
        <v>57.92</v>
      </c>
      <c r="H75" s="4">
        <v>65.83</v>
      </c>
      <c r="I75" s="4">
        <v>85.83</v>
      </c>
      <c r="J75" s="4">
        <v>87.5</v>
      </c>
      <c r="K75" s="4">
        <v>55.63</v>
      </c>
      <c r="L75" s="4">
        <v>63.12</v>
      </c>
      <c r="M75" s="4">
        <v>69.8</v>
      </c>
      <c r="N75" s="4">
        <v>78.959999999999994</v>
      </c>
      <c r="O75" s="4">
        <v>102.08</v>
      </c>
      <c r="P75" s="4">
        <v>104.38</v>
      </c>
      <c r="Q75" s="4">
        <v>92.5</v>
      </c>
      <c r="R75" s="4">
        <v>105</v>
      </c>
      <c r="S75" s="4">
        <v>115.84</v>
      </c>
      <c r="T75" s="4">
        <v>131.66</v>
      </c>
      <c r="U75" s="4">
        <v>171.66</v>
      </c>
      <c r="V75" s="4">
        <v>175</v>
      </c>
      <c r="W75" s="4">
        <v>105</v>
      </c>
      <c r="X75" s="4">
        <v>119.16</v>
      </c>
      <c r="Y75" s="4">
        <v>131.68</v>
      </c>
      <c r="Z75" s="4">
        <v>149.16</v>
      </c>
      <c r="AA75" s="4">
        <v>193.32</v>
      </c>
      <c r="AB75" s="4">
        <v>197.5</v>
      </c>
    </row>
    <row r="76" spans="3:28">
      <c r="C76" s="1">
        <v>78</v>
      </c>
      <c r="D76" s="1"/>
      <c r="E76" s="4">
        <v>48.33</v>
      </c>
      <c r="F76" s="4">
        <v>54.58</v>
      </c>
      <c r="G76" s="4">
        <v>60.42</v>
      </c>
      <c r="H76" s="4">
        <v>68.75</v>
      </c>
      <c r="I76" s="4">
        <v>89.58</v>
      </c>
      <c r="J76" s="4">
        <v>91.25</v>
      </c>
      <c r="K76" s="4">
        <v>57.71</v>
      </c>
      <c r="L76" s="4">
        <v>65.2</v>
      </c>
      <c r="M76" s="4">
        <v>72.3</v>
      </c>
      <c r="N76" s="4">
        <v>81.88</v>
      </c>
      <c r="O76" s="4">
        <v>105.83</v>
      </c>
      <c r="P76" s="4">
        <v>108.13</v>
      </c>
      <c r="Q76" s="4">
        <v>96.66</v>
      </c>
      <c r="R76" s="4">
        <v>109.16</v>
      </c>
      <c r="S76" s="4">
        <v>120.84</v>
      </c>
      <c r="T76" s="4">
        <v>137.5</v>
      </c>
      <c r="U76" s="4">
        <v>179.16</v>
      </c>
      <c r="V76" s="4">
        <v>182.5</v>
      </c>
      <c r="W76" s="4">
        <v>109.16</v>
      </c>
      <c r="X76" s="4">
        <v>123.32</v>
      </c>
      <c r="Y76" s="4">
        <v>136.68</v>
      </c>
      <c r="Z76" s="4">
        <v>155</v>
      </c>
      <c r="AA76" s="4">
        <v>200.82</v>
      </c>
      <c r="AB76" s="4">
        <v>205</v>
      </c>
    </row>
    <row r="77" spans="3:28">
      <c r="C77" s="1">
        <v>79</v>
      </c>
      <c r="D77" s="1"/>
      <c r="E77" s="4">
        <v>50</v>
      </c>
      <c r="F77" s="4">
        <v>56.67</v>
      </c>
      <c r="G77" s="4">
        <v>62.92</v>
      </c>
      <c r="H77" s="4">
        <v>71.25</v>
      </c>
      <c r="I77" s="4">
        <v>93.75</v>
      </c>
      <c r="J77" s="4">
        <v>95.42</v>
      </c>
      <c r="K77" s="4">
        <v>59.38</v>
      </c>
      <c r="L77" s="4">
        <v>67.290000000000006</v>
      </c>
      <c r="M77" s="4">
        <v>74.8</v>
      </c>
      <c r="N77" s="4">
        <v>84.38</v>
      </c>
      <c r="O77" s="4">
        <v>110</v>
      </c>
      <c r="P77" s="4">
        <v>112.3</v>
      </c>
      <c r="Q77" s="4">
        <v>100</v>
      </c>
      <c r="R77" s="4">
        <v>113.34</v>
      </c>
      <c r="S77" s="4">
        <v>125.84</v>
      </c>
      <c r="T77" s="4">
        <v>142.5</v>
      </c>
      <c r="U77" s="4">
        <v>187.5</v>
      </c>
      <c r="V77" s="4">
        <v>190.84</v>
      </c>
      <c r="W77" s="4">
        <v>112.5</v>
      </c>
      <c r="X77" s="4">
        <v>127.5</v>
      </c>
      <c r="Y77" s="4">
        <v>141.68</v>
      </c>
      <c r="Z77" s="4">
        <v>160</v>
      </c>
      <c r="AA77" s="4">
        <v>209.16</v>
      </c>
      <c r="AB77" s="4">
        <v>213.34</v>
      </c>
    </row>
    <row r="78" spans="3:28">
      <c r="C78" s="1">
        <v>80</v>
      </c>
      <c r="D78" s="1"/>
      <c r="E78" s="4">
        <v>52.5</v>
      </c>
      <c r="F78" s="4">
        <v>59.58</v>
      </c>
      <c r="G78" s="4">
        <v>65.83</v>
      </c>
      <c r="H78" s="4">
        <v>74.17</v>
      </c>
      <c r="I78" s="4">
        <v>97.92</v>
      </c>
      <c r="J78" s="4">
        <v>99.58</v>
      </c>
      <c r="K78" s="4">
        <v>61.88</v>
      </c>
      <c r="L78" s="4">
        <v>70.2</v>
      </c>
      <c r="M78" s="4">
        <v>77.709999999999994</v>
      </c>
      <c r="N78" s="4">
        <v>87.3</v>
      </c>
      <c r="O78" s="4">
        <v>114.17</v>
      </c>
      <c r="P78" s="4">
        <v>116.46</v>
      </c>
      <c r="Q78" s="4">
        <v>105</v>
      </c>
      <c r="R78" s="4">
        <v>119.16</v>
      </c>
      <c r="S78" s="4">
        <v>131.66</v>
      </c>
      <c r="T78" s="4">
        <v>148.34</v>
      </c>
      <c r="U78" s="4">
        <v>195.84</v>
      </c>
      <c r="V78" s="4">
        <v>199.16</v>
      </c>
      <c r="W78" s="4">
        <v>117.5</v>
      </c>
      <c r="X78" s="4">
        <v>133.32</v>
      </c>
      <c r="Y78" s="4">
        <v>147.5</v>
      </c>
      <c r="Z78" s="4">
        <v>165.84</v>
      </c>
      <c r="AA78" s="4">
        <v>217.5</v>
      </c>
      <c r="AB78" s="4">
        <v>221.66</v>
      </c>
    </row>
    <row r="79" spans="3:28">
      <c r="C79" s="1">
        <v>81</v>
      </c>
      <c r="D79" s="1"/>
      <c r="E79" s="4">
        <v>55</v>
      </c>
      <c r="F79" s="4">
        <v>62.08</v>
      </c>
      <c r="G79" s="4">
        <v>68.75</v>
      </c>
      <c r="H79" s="4">
        <v>77.08</v>
      </c>
      <c r="I79" s="4">
        <v>102.08</v>
      </c>
      <c r="J79" s="4">
        <v>103.75</v>
      </c>
      <c r="K79" s="4">
        <v>64.38</v>
      </c>
      <c r="L79" s="4">
        <v>72.7</v>
      </c>
      <c r="M79" s="4">
        <v>80.63</v>
      </c>
      <c r="N79" s="4">
        <v>90.21</v>
      </c>
      <c r="O79" s="4">
        <v>118.33</v>
      </c>
      <c r="P79" s="4">
        <v>120.63</v>
      </c>
      <c r="Q79" s="4">
        <v>110</v>
      </c>
      <c r="R79" s="4">
        <v>124.16</v>
      </c>
      <c r="S79" s="4">
        <v>137.5</v>
      </c>
      <c r="T79" s="4">
        <v>154.16</v>
      </c>
      <c r="U79" s="4">
        <v>204.16</v>
      </c>
      <c r="V79" s="4">
        <v>207.5</v>
      </c>
      <c r="W79" s="4">
        <v>122.5</v>
      </c>
      <c r="X79" s="4">
        <v>138.32</v>
      </c>
      <c r="Y79" s="4">
        <v>153.34</v>
      </c>
      <c r="Z79" s="4">
        <v>171.66</v>
      </c>
      <c r="AA79" s="4">
        <v>225.82</v>
      </c>
      <c r="AB79" s="4">
        <v>230</v>
      </c>
    </row>
    <row r="80" spans="3:28">
      <c r="C80" s="1">
        <v>82</v>
      </c>
      <c r="D80" s="1"/>
      <c r="E80" s="4">
        <v>57.5</v>
      </c>
      <c r="F80" s="4">
        <v>65</v>
      </c>
      <c r="G80" s="4">
        <v>71.67</v>
      </c>
      <c r="H80" s="4">
        <v>80.42</v>
      </c>
      <c r="I80" s="4">
        <v>106.25</v>
      </c>
      <c r="J80" s="4">
        <v>107.92</v>
      </c>
      <c r="K80" s="4">
        <v>66.88</v>
      </c>
      <c r="L80" s="4">
        <v>75.62</v>
      </c>
      <c r="M80" s="4">
        <v>83.55</v>
      </c>
      <c r="N80" s="4">
        <v>93.55</v>
      </c>
      <c r="O80" s="4">
        <v>122.5</v>
      </c>
      <c r="P80" s="4">
        <v>124.8</v>
      </c>
      <c r="Q80" s="4">
        <v>115</v>
      </c>
      <c r="R80" s="4">
        <v>130</v>
      </c>
      <c r="S80" s="4">
        <v>143.34</v>
      </c>
      <c r="T80" s="4">
        <v>160.84</v>
      </c>
      <c r="U80" s="4">
        <v>212.5</v>
      </c>
      <c r="V80" s="4">
        <v>215.84</v>
      </c>
      <c r="W80" s="4">
        <v>127.5</v>
      </c>
      <c r="X80" s="4">
        <v>144.16</v>
      </c>
      <c r="Y80" s="4">
        <v>159.18</v>
      </c>
      <c r="Z80" s="4">
        <v>178.34</v>
      </c>
      <c r="AA80" s="4">
        <v>234.16</v>
      </c>
      <c r="AB80" s="4">
        <v>238.34</v>
      </c>
    </row>
    <row r="81" spans="3:28">
      <c r="C81" s="1">
        <v>83</v>
      </c>
      <c r="D81" s="1"/>
      <c r="E81" s="4">
        <v>59.58</v>
      </c>
      <c r="F81" s="4">
        <v>67.5</v>
      </c>
      <c r="G81" s="4">
        <v>75</v>
      </c>
      <c r="H81" s="4">
        <v>83.33</v>
      </c>
      <c r="I81" s="4">
        <v>110</v>
      </c>
      <c r="J81" s="4">
        <v>111.67</v>
      </c>
      <c r="K81" s="4">
        <v>68.959999999999994</v>
      </c>
      <c r="L81" s="4">
        <v>78.12</v>
      </c>
      <c r="M81" s="4">
        <v>86.88</v>
      </c>
      <c r="N81" s="4">
        <v>96.46</v>
      </c>
      <c r="O81" s="4">
        <v>126.25</v>
      </c>
      <c r="P81" s="4">
        <v>128.55000000000001</v>
      </c>
      <c r="Q81" s="4">
        <v>119.16</v>
      </c>
      <c r="R81" s="4">
        <v>135</v>
      </c>
      <c r="S81" s="4">
        <v>150</v>
      </c>
      <c r="T81" s="4">
        <v>166.66</v>
      </c>
      <c r="U81" s="4">
        <v>220</v>
      </c>
      <c r="V81" s="4">
        <v>223.34</v>
      </c>
      <c r="W81" s="4">
        <v>131.66</v>
      </c>
      <c r="X81" s="4">
        <v>149.16</v>
      </c>
      <c r="Y81" s="4">
        <v>165.84</v>
      </c>
      <c r="Z81" s="4">
        <v>184.16</v>
      </c>
      <c r="AA81" s="4">
        <v>241.66</v>
      </c>
      <c r="AB81" s="4">
        <v>245.84</v>
      </c>
    </row>
    <row r="82" spans="3:28">
      <c r="C82" s="1">
        <v>84</v>
      </c>
      <c r="D82" s="1"/>
      <c r="E82" s="4">
        <v>61.67</v>
      </c>
      <c r="F82" s="4">
        <v>70</v>
      </c>
      <c r="G82" s="4">
        <v>77.5</v>
      </c>
      <c r="H82" s="4">
        <v>86.67</v>
      </c>
      <c r="I82" s="4">
        <v>114.17</v>
      </c>
      <c r="J82" s="4">
        <v>115.83</v>
      </c>
      <c r="K82" s="4">
        <v>71.05</v>
      </c>
      <c r="L82" s="4">
        <v>80.62</v>
      </c>
      <c r="M82" s="4">
        <v>89.38</v>
      </c>
      <c r="N82" s="4">
        <v>99.8</v>
      </c>
      <c r="O82" s="4">
        <v>130.41999999999999</v>
      </c>
      <c r="P82" s="4">
        <v>132.71</v>
      </c>
      <c r="Q82" s="4">
        <v>123.34</v>
      </c>
      <c r="R82" s="4">
        <v>140</v>
      </c>
      <c r="S82" s="4">
        <v>155</v>
      </c>
      <c r="T82" s="4">
        <v>173.34</v>
      </c>
      <c r="U82" s="4">
        <v>228.34</v>
      </c>
      <c r="V82" s="4">
        <v>231.66</v>
      </c>
      <c r="W82" s="4">
        <v>135.84</v>
      </c>
      <c r="X82" s="4">
        <v>154.16</v>
      </c>
      <c r="Y82" s="4">
        <v>170.84</v>
      </c>
      <c r="Z82" s="4">
        <v>190.84</v>
      </c>
      <c r="AA82" s="4">
        <v>250</v>
      </c>
      <c r="AB82" s="4">
        <v>254.16</v>
      </c>
    </row>
    <row r="83" spans="3:28">
      <c r="C83" s="1">
        <v>85</v>
      </c>
      <c r="D83" s="1"/>
      <c r="E83" s="4">
        <v>63.75</v>
      </c>
      <c r="F83" s="4">
        <v>72.08</v>
      </c>
      <c r="G83" s="4">
        <v>80.42</v>
      </c>
      <c r="H83" s="4">
        <v>90</v>
      </c>
      <c r="I83" s="4">
        <v>118.33</v>
      </c>
      <c r="J83" s="4">
        <v>120</v>
      </c>
      <c r="K83" s="4">
        <v>73.13</v>
      </c>
      <c r="L83" s="4">
        <v>82.7</v>
      </c>
      <c r="M83" s="4">
        <v>92.3</v>
      </c>
      <c r="N83" s="4">
        <v>103.13</v>
      </c>
      <c r="O83" s="4">
        <v>134.58000000000001</v>
      </c>
      <c r="P83" s="4">
        <v>136.88</v>
      </c>
      <c r="Q83" s="4">
        <v>127.5</v>
      </c>
      <c r="R83" s="4">
        <v>144.16</v>
      </c>
      <c r="S83" s="4">
        <v>160.84</v>
      </c>
      <c r="T83" s="4">
        <v>180</v>
      </c>
      <c r="U83" s="4">
        <v>236.66</v>
      </c>
      <c r="V83" s="4">
        <v>240</v>
      </c>
      <c r="W83" s="4">
        <v>140</v>
      </c>
      <c r="X83" s="4">
        <v>158.32</v>
      </c>
      <c r="Y83" s="4">
        <v>176.68</v>
      </c>
      <c r="Z83" s="4">
        <v>197.5</v>
      </c>
      <c r="AA83" s="4">
        <v>258.32</v>
      </c>
      <c r="AB83" s="4">
        <v>262.5</v>
      </c>
    </row>
    <row r="84" spans="3:28">
      <c r="C84" s="1">
        <v>86</v>
      </c>
      <c r="D84" s="1"/>
      <c r="E84" s="4">
        <v>65.83</v>
      </c>
      <c r="F84" s="4">
        <v>74.17</v>
      </c>
      <c r="G84" s="4">
        <v>83.33</v>
      </c>
      <c r="H84" s="4">
        <v>92.92</v>
      </c>
      <c r="I84" s="4">
        <v>122.5</v>
      </c>
      <c r="J84" s="4">
        <v>124.17</v>
      </c>
      <c r="K84" s="4">
        <v>75.209999999999994</v>
      </c>
      <c r="L84" s="4">
        <v>84.79</v>
      </c>
      <c r="M84" s="4">
        <v>95.21</v>
      </c>
      <c r="N84" s="4">
        <v>106.05</v>
      </c>
      <c r="O84" s="4">
        <v>138.75</v>
      </c>
      <c r="P84" s="4">
        <v>141.05000000000001</v>
      </c>
      <c r="Q84" s="4">
        <v>131.66</v>
      </c>
      <c r="R84" s="4">
        <v>148.34</v>
      </c>
      <c r="S84" s="4">
        <v>166.66</v>
      </c>
      <c r="T84" s="4">
        <v>185.84</v>
      </c>
      <c r="U84" s="4">
        <v>245</v>
      </c>
      <c r="V84" s="4">
        <v>248.34</v>
      </c>
      <c r="W84" s="4">
        <v>144.16</v>
      </c>
      <c r="X84" s="4">
        <v>162.5</v>
      </c>
      <c r="Y84" s="4">
        <v>182.5</v>
      </c>
      <c r="Z84" s="4">
        <v>203.34</v>
      </c>
      <c r="AA84" s="4">
        <v>266.66000000000003</v>
      </c>
      <c r="AB84" s="4">
        <v>270.83999999999997</v>
      </c>
    </row>
    <row r="85" spans="3:28">
      <c r="C85" s="1">
        <v>87</v>
      </c>
      <c r="D85" s="1"/>
      <c r="E85" s="4">
        <v>67.5</v>
      </c>
      <c r="F85" s="4">
        <v>76.25</v>
      </c>
      <c r="G85" s="4">
        <v>85</v>
      </c>
      <c r="H85" s="4">
        <v>95.83</v>
      </c>
      <c r="I85" s="4">
        <v>126.67</v>
      </c>
      <c r="J85" s="4">
        <v>128.33000000000001</v>
      </c>
      <c r="K85" s="4">
        <v>76.88</v>
      </c>
      <c r="L85" s="4">
        <v>86.87</v>
      </c>
      <c r="M85" s="4">
        <v>96.88</v>
      </c>
      <c r="N85" s="4">
        <v>108.96</v>
      </c>
      <c r="O85" s="4">
        <v>142.91999999999999</v>
      </c>
      <c r="P85" s="4">
        <v>145.21</v>
      </c>
      <c r="Q85" s="4">
        <v>135</v>
      </c>
      <c r="R85" s="4">
        <v>152.5</v>
      </c>
      <c r="S85" s="4">
        <v>170</v>
      </c>
      <c r="T85" s="4">
        <v>191.66</v>
      </c>
      <c r="U85" s="4">
        <v>253.34</v>
      </c>
      <c r="V85" s="4">
        <v>256.66000000000003</v>
      </c>
      <c r="W85" s="4">
        <v>147.5</v>
      </c>
      <c r="X85" s="4">
        <v>166.66</v>
      </c>
      <c r="Y85" s="4">
        <v>185.84</v>
      </c>
      <c r="Z85" s="4">
        <v>209.16</v>
      </c>
      <c r="AA85" s="4">
        <v>275</v>
      </c>
      <c r="AB85" s="4">
        <v>279.16000000000003</v>
      </c>
    </row>
    <row r="86" spans="3:28">
      <c r="C86" s="1">
        <v>88</v>
      </c>
      <c r="D86" s="1"/>
      <c r="E86" s="4">
        <v>67.92</v>
      </c>
      <c r="F86" s="4">
        <v>76.67</v>
      </c>
      <c r="G86" s="4">
        <v>86.25</v>
      </c>
      <c r="H86" s="4">
        <v>96.67</v>
      </c>
      <c r="I86" s="4">
        <v>130.83000000000001</v>
      </c>
      <c r="J86" s="4">
        <v>132.5</v>
      </c>
      <c r="K86" s="4">
        <v>77.3</v>
      </c>
      <c r="L86" s="4">
        <v>87.29</v>
      </c>
      <c r="M86" s="4">
        <v>98.13</v>
      </c>
      <c r="N86" s="4">
        <v>109.8</v>
      </c>
      <c r="O86" s="4">
        <v>147.08000000000001</v>
      </c>
      <c r="P86" s="4">
        <v>149.38</v>
      </c>
      <c r="Q86" s="4">
        <v>135.84</v>
      </c>
      <c r="R86" s="4">
        <v>153.34</v>
      </c>
      <c r="S86" s="4">
        <v>172.5</v>
      </c>
      <c r="T86" s="4">
        <v>193.34</v>
      </c>
      <c r="U86" s="4">
        <v>261.66000000000003</v>
      </c>
      <c r="V86" s="4">
        <v>265</v>
      </c>
      <c r="W86" s="4">
        <v>148.34</v>
      </c>
      <c r="X86" s="4">
        <v>167.5</v>
      </c>
      <c r="Y86" s="4">
        <v>188.34</v>
      </c>
      <c r="Z86" s="4">
        <v>210.84</v>
      </c>
      <c r="AA86" s="4">
        <v>283.32</v>
      </c>
      <c r="AB86" s="4">
        <v>287.5</v>
      </c>
    </row>
    <row r="87" spans="3:28">
      <c r="C87" s="1">
        <v>89</v>
      </c>
      <c r="D87" s="1"/>
      <c r="E87" s="4">
        <v>68.33</v>
      </c>
      <c r="F87" s="4">
        <v>77.08</v>
      </c>
      <c r="G87" s="4">
        <v>87.08</v>
      </c>
      <c r="H87" s="4">
        <v>97.5</v>
      </c>
      <c r="I87" s="4">
        <v>135</v>
      </c>
      <c r="J87" s="4">
        <v>136.66999999999999</v>
      </c>
      <c r="K87" s="4">
        <v>77.709999999999994</v>
      </c>
      <c r="L87" s="4">
        <v>87.7</v>
      </c>
      <c r="M87" s="4">
        <v>98.96</v>
      </c>
      <c r="N87" s="4">
        <v>110.63</v>
      </c>
      <c r="O87" s="4">
        <v>151.25</v>
      </c>
      <c r="P87" s="4">
        <v>153.55000000000001</v>
      </c>
      <c r="Q87" s="4">
        <v>136.66</v>
      </c>
      <c r="R87" s="4">
        <v>154.16</v>
      </c>
      <c r="S87" s="4">
        <v>174.16</v>
      </c>
      <c r="T87" s="4">
        <v>195</v>
      </c>
      <c r="U87" s="4">
        <v>270</v>
      </c>
      <c r="V87" s="4">
        <v>273.33999999999997</v>
      </c>
      <c r="W87" s="4">
        <v>149.16</v>
      </c>
      <c r="X87" s="4">
        <v>168.32</v>
      </c>
      <c r="Y87" s="4">
        <v>190</v>
      </c>
      <c r="Z87" s="4">
        <v>212.5</v>
      </c>
      <c r="AA87" s="4">
        <v>291.66000000000003</v>
      </c>
      <c r="AB87" s="4">
        <v>295.83999999999997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C39A-8186-4134-9BFA-2C7BD01D5309}">
  <sheetPr codeName="Sheet46">
    <tabColor theme="5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125</v>
      </c>
      <c r="C6" s="5" t="s">
        <v>82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2</v>
      </c>
      <c r="F12" s="1">
        <v>2</v>
      </c>
      <c r="G12" s="1">
        <v>2</v>
      </c>
      <c r="H12" s="1">
        <v>2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1.67</v>
      </c>
      <c r="F16" s="4">
        <v>2.2999999999999998</v>
      </c>
      <c r="G16" s="4">
        <v>3.34</v>
      </c>
      <c r="H16" s="4">
        <v>4.18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1.67</v>
      </c>
      <c r="F17" s="4">
        <v>2.2999999999999998</v>
      </c>
      <c r="G17" s="4">
        <v>3.34</v>
      </c>
      <c r="H17" s="4">
        <v>4.18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1.67</v>
      </c>
      <c r="F18" s="4">
        <v>2.2999999999999998</v>
      </c>
      <c r="G18" s="4">
        <v>3.34</v>
      </c>
      <c r="H18" s="4">
        <v>4.18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1.67</v>
      </c>
      <c r="F19" s="4">
        <v>2.2999999999999998</v>
      </c>
      <c r="G19" s="4">
        <v>3.34</v>
      </c>
      <c r="H19" s="4">
        <v>4.18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1.67</v>
      </c>
      <c r="F20" s="4">
        <v>2.2999999999999998</v>
      </c>
      <c r="G20" s="4">
        <v>3.34</v>
      </c>
      <c r="H20" s="4">
        <v>4.18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1.67</v>
      </c>
      <c r="F21" s="4">
        <v>2.2999999999999998</v>
      </c>
      <c r="G21" s="4">
        <v>3.34</v>
      </c>
      <c r="H21" s="4">
        <v>4.18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1.67</v>
      </c>
      <c r="F22" s="4">
        <v>2.2999999999999998</v>
      </c>
      <c r="G22" s="4">
        <v>3.34</v>
      </c>
      <c r="H22" s="4">
        <v>4.18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1.67</v>
      </c>
      <c r="F23" s="4">
        <v>2.2999999999999998</v>
      </c>
      <c r="G23" s="4">
        <v>3.34</v>
      </c>
      <c r="H23" s="4">
        <v>4.18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1.67</v>
      </c>
      <c r="F24" s="4">
        <v>2.2999999999999998</v>
      </c>
      <c r="G24" s="4">
        <v>3.34</v>
      </c>
      <c r="H24" s="4">
        <v>4.18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1.67</v>
      </c>
      <c r="F25" s="4">
        <v>2.2999999999999998</v>
      </c>
      <c r="G25" s="4">
        <v>3.34</v>
      </c>
      <c r="H25" s="4">
        <v>4.18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1.67</v>
      </c>
      <c r="F26" s="4">
        <v>2.2999999999999998</v>
      </c>
      <c r="G26" s="4">
        <v>3.34</v>
      </c>
      <c r="H26" s="4">
        <v>4.18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1.67</v>
      </c>
      <c r="F27" s="4">
        <v>2.2999999999999998</v>
      </c>
      <c r="G27" s="4">
        <v>3.34</v>
      </c>
      <c r="H27" s="4">
        <v>4.18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1.67</v>
      </c>
      <c r="F28" s="4">
        <v>2.2999999999999998</v>
      </c>
      <c r="G28" s="4">
        <v>3.34</v>
      </c>
      <c r="H28" s="4">
        <v>4.18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1.67</v>
      </c>
      <c r="F29" s="4">
        <v>2.2999999999999998</v>
      </c>
      <c r="G29" s="4">
        <v>3.34</v>
      </c>
      <c r="H29" s="4">
        <v>4.18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1.67</v>
      </c>
      <c r="F30" s="4">
        <v>2.2999999999999998</v>
      </c>
      <c r="G30" s="4">
        <v>3.34</v>
      </c>
      <c r="H30" s="4">
        <v>4.18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1.67</v>
      </c>
      <c r="F31" s="4">
        <v>2.2999999999999998</v>
      </c>
      <c r="G31" s="4">
        <v>3.34</v>
      </c>
      <c r="H31" s="4">
        <v>4.18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1.67</v>
      </c>
      <c r="F32" s="4">
        <v>2.2999999999999998</v>
      </c>
      <c r="G32" s="4">
        <v>3.34</v>
      </c>
      <c r="H32" s="4">
        <v>4.18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1.67</v>
      </c>
      <c r="F33" s="4">
        <v>2.2999999999999998</v>
      </c>
      <c r="G33" s="4">
        <v>3.34</v>
      </c>
      <c r="H33" s="4">
        <v>4.18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1.67</v>
      </c>
      <c r="F34" s="4">
        <v>2.2999999999999998</v>
      </c>
      <c r="G34" s="4">
        <v>3.34</v>
      </c>
      <c r="H34" s="4">
        <v>4.18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1.67</v>
      </c>
      <c r="F35" s="4">
        <v>2.2999999999999998</v>
      </c>
      <c r="G35" s="4">
        <v>3.34</v>
      </c>
      <c r="H35" s="4">
        <v>4.18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1.67</v>
      </c>
      <c r="F36" s="4">
        <v>2.2999999999999998</v>
      </c>
      <c r="G36" s="4">
        <v>3.34</v>
      </c>
      <c r="H36" s="4">
        <v>4.18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1.67</v>
      </c>
      <c r="F37" s="4">
        <v>2.2999999999999998</v>
      </c>
      <c r="G37" s="4">
        <v>3.34</v>
      </c>
      <c r="H37" s="4">
        <v>4.18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1.67</v>
      </c>
      <c r="F38" s="4">
        <v>2.2999999999999998</v>
      </c>
      <c r="G38" s="4">
        <v>3.34</v>
      </c>
      <c r="H38" s="4">
        <v>4.18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1.67</v>
      </c>
      <c r="F39" s="4">
        <v>2.2999999999999998</v>
      </c>
      <c r="G39" s="4">
        <v>3.34</v>
      </c>
      <c r="H39" s="4">
        <v>4.18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1.67</v>
      </c>
      <c r="F40" s="4">
        <v>2.2999999999999998</v>
      </c>
      <c r="G40" s="4">
        <v>3.34</v>
      </c>
      <c r="H40" s="4">
        <v>4.18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1.67</v>
      </c>
      <c r="F41" s="4">
        <v>2.2999999999999998</v>
      </c>
      <c r="G41" s="4">
        <v>3.34</v>
      </c>
      <c r="H41" s="4">
        <v>4.18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1.67</v>
      </c>
      <c r="F42" s="4">
        <v>2.2999999999999998</v>
      </c>
      <c r="G42" s="4">
        <v>3.34</v>
      </c>
      <c r="H42" s="4">
        <v>4.18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1.67</v>
      </c>
      <c r="F43" s="4">
        <v>2.2999999999999998</v>
      </c>
      <c r="G43" s="4">
        <v>3.34</v>
      </c>
      <c r="H43" s="4">
        <v>4.18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1.67</v>
      </c>
      <c r="F44" s="4">
        <v>2.2999999999999998</v>
      </c>
      <c r="G44" s="4">
        <v>3.34</v>
      </c>
      <c r="H44" s="4">
        <v>4.18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1.67</v>
      </c>
      <c r="F45" s="4">
        <v>2.2999999999999998</v>
      </c>
      <c r="G45" s="4">
        <v>3.34</v>
      </c>
      <c r="H45" s="4">
        <v>4.18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1.67</v>
      </c>
      <c r="F46" s="4">
        <v>2.2999999999999998</v>
      </c>
      <c r="G46" s="4">
        <v>3.34</v>
      </c>
      <c r="H46" s="4">
        <v>4.18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1.67</v>
      </c>
      <c r="F47" s="4">
        <v>2.2999999999999998</v>
      </c>
      <c r="G47" s="4">
        <v>3.34</v>
      </c>
      <c r="H47" s="4">
        <v>4.18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1.67</v>
      </c>
      <c r="F48" s="4">
        <v>2.2999999999999998</v>
      </c>
      <c r="G48" s="4">
        <v>3.34</v>
      </c>
      <c r="H48" s="4">
        <v>4.18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1.67</v>
      </c>
      <c r="F49" s="4">
        <v>2.2999999999999998</v>
      </c>
      <c r="G49" s="4">
        <v>3.34</v>
      </c>
      <c r="H49" s="4">
        <v>4.18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1.67</v>
      </c>
      <c r="F50" s="4">
        <v>2.2999999999999998</v>
      </c>
      <c r="G50" s="4">
        <v>3.34</v>
      </c>
      <c r="H50" s="4">
        <v>4.18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1.67</v>
      </c>
      <c r="F51" s="4">
        <v>2.2999999999999998</v>
      </c>
      <c r="G51" s="4">
        <v>3.34</v>
      </c>
      <c r="H51" s="4">
        <v>4.18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1.67</v>
      </c>
      <c r="F52" s="4">
        <v>2.2999999999999998</v>
      </c>
      <c r="G52" s="4">
        <v>3.34</v>
      </c>
      <c r="H52" s="4">
        <v>4.18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1.67</v>
      </c>
      <c r="F53" s="4">
        <v>2.2999999999999998</v>
      </c>
      <c r="G53" s="4">
        <v>3.34</v>
      </c>
      <c r="H53" s="4">
        <v>4.18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1.67</v>
      </c>
      <c r="F54" s="4">
        <v>2.2999999999999998</v>
      </c>
      <c r="G54" s="4">
        <v>3.34</v>
      </c>
      <c r="H54" s="4">
        <v>4.18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1.67</v>
      </c>
      <c r="F55" s="4">
        <v>2.2999999999999998</v>
      </c>
      <c r="G55" s="4">
        <v>3.34</v>
      </c>
      <c r="H55" s="4">
        <v>4.18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1.67</v>
      </c>
      <c r="F56" s="4">
        <v>2.2999999999999998</v>
      </c>
      <c r="G56" s="4">
        <v>3.34</v>
      </c>
      <c r="H56" s="4">
        <v>4.18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1.67</v>
      </c>
      <c r="F57" s="4">
        <v>2.2999999999999998</v>
      </c>
      <c r="G57" s="4">
        <v>3.34</v>
      </c>
      <c r="H57" s="4">
        <v>4.18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1.67</v>
      </c>
      <c r="F58" s="4">
        <v>2.2999999999999998</v>
      </c>
      <c r="G58" s="4">
        <v>3.34</v>
      </c>
      <c r="H58" s="4">
        <v>4.18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1.67</v>
      </c>
      <c r="F59" s="4">
        <v>2.2999999999999998</v>
      </c>
      <c r="G59" s="4">
        <v>3.34</v>
      </c>
      <c r="H59" s="4">
        <v>4.18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1.67</v>
      </c>
      <c r="F60" s="4">
        <v>2.2999999999999998</v>
      </c>
      <c r="G60" s="4">
        <v>3.34</v>
      </c>
      <c r="H60" s="4">
        <v>4.18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1.67</v>
      </c>
      <c r="F61" s="4">
        <v>2.2999999999999998</v>
      </c>
      <c r="G61" s="4">
        <v>3.34</v>
      </c>
      <c r="H61" s="4">
        <v>4.18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3.33</v>
      </c>
      <c r="F62" s="4">
        <v>3.96</v>
      </c>
      <c r="G62" s="4">
        <v>6.66</v>
      </c>
      <c r="H62" s="4">
        <v>7.5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3.33</v>
      </c>
      <c r="F63" s="4">
        <v>3.96</v>
      </c>
      <c r="G63" s="4">
        <v>6.66</v>
      </c>
      <c r="H63" s="4">
        <v>7.5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3.33</v>
      </c>
      <c r="F64" s="4">
        <v>3.96</v>
      </c>
      <c r="G64" s="4">
        <v>6.66</v>
      </c>
      <c r="H64" s="4">
        <v>7.5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3.33</v>
      </c>
      <c r="F65" s="4">
        <v>3.96</v>
      </c>
      <c r="G65" s="4">
        <v>6.66</v>
      </c>
      <c r="H65" s="4">
        <v>7.5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3.33</v>
      </c>
      <c r="F66" s="4">
        <v>3.96</v>
      </c>
      <c r="G66" s="4">
        <v>6.66</v>
      </c>
      <c r="H66" s="4">
        <v>7.5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3.33</v>
      </c>
      <c r="F67" s="4">
        <v>3.96</v>
      </c>
      <c r="G67" s="4">
        <v>6.66</v>
      </c>
      <c r="H67" s="4">
        <v>7.5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3.33</v>
      </c>
      <c r="F68" s="4">
        <v>3.96</v>
      </c>
      <c r="G68" s="4">
        <v>6.66</v>
      </c>
      <c r="H68" s="4">
        <v>7.5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3.33</v>
      </c>
      <c r="F69" s="4">
        <v>3.96</v>
      </c>
      <c r="G69" s="4">
        <v>6.66</v>
      </c>
      <c r="H69" s="4">
        <v>7.5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3.33</v>
      </c>
      <c r="F70" s="4">
        <v>3.96</v>
      </c>
      <c r="G70" s="4">
        <v>6.66</v>
      </c>
      <c r="H70" s="4">
        <v>7.5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3.33</v>
      </c>
      <c r="F71" s="4">
        <v>3.96</v>
      </c>
      <c r="G71" s="4">
        <v>6.66</v>
      </c>
      <c r="H71" s="4">
        <v>7.5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3.33</v>
      </c>
      <c r="F72" s="4">
        <v>3.96</v>
      </c>
      <c r="G72" s="4">
        <v>6.66</v>
      </c>
      <c r="H72" s="4">
        <v>7.5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3.33</v>
      </c>
      <c r="F73" s="4">
        <v>3.96</v>
      </c>
      <c r="G73" s="4">
        <v>6.66</v>
      </c>
      <c r="H73" s="4">
        <v>7.5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3.33</v>
      </c>
      <c r="F74" s="4">
        <v>3.96</v>
      </c>
      <c r="G74" s="4">
        <v>6.66</v>
      </c>
      <c r="H74" s="4">
        <v>7.5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3.33</v>
      </c>
      <c r="F75" s="4">
        <v>3.96</v>
      </c>
      <c r="G75" s="4">
        <v>6.66</v>
      </c>
      <c r="H75" s="4">
        <v>7.5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3.33</v>
      </c>
      <c r="F76" s="4">
        <v>3.96</v>
      </c>
      <c r="G76" s="4">
        <v>6.66</v>
      </c>
      <c r="H76" s="4">
        <v>7.5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3.33</v>
      </c>
      <c r="F77" s="4">
        <v>3.96</v>
      </c>
      <c r="G77" s="4">
        <v>6.66</v>
      </c>
      <c r="H77" s="4">
        <v>7.5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3.33</v>
      </c>
      <c r="F78" s="4">
        <v>3.96</v>
      </c>
      <c r="G78" s="4">
        <v>6.66</v>
      </c>
      <c r="H78" s="4">
        <v>7.5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3.33</v>
      </c>
      <c r="F79" s="4">
        <v>3.96</v>
      </c>
      <c r="G79" s="4">
        <v>6.66</v>
      </c>
      <c r="H79" s="4">
        <v>7.5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3.33</v>
      </c>
      <c r="F80" s="4">
        <v>3.96</v>
      </c>
      <c r="G80" s="4">
        <v>6.66</v>
      </c>
      <c r="H80" s="4">
        <v>7.5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3.33</v>
      </c>
      <c r="F81" s="4">
        <v>3.96</v>
      </c>
      <c r="G81" s="4">
        <v>6.66</v>
      </c>
      <c r="H81" s="4">
        <v>7.5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3.33</v>
      </c>
      <c r="F82" s="4">
        <v>3.96</v>
      </c>
      <c r="G82" s="4">
        <v>6.66</v>
      </c>
      <c r="H82" s="4">
        <v>7.5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3.33</v>
      </c>
      <c r="F83" s="4">
        <v>3.96</v>
      </c>
      <c r="G83" s="4">
        <v>6.66</v>
      </c>
      <c r="H83" s="4">
        <v>7.5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3.33</v>
      </c>
      <c r="F84" s="4">
        <v>3.96</v>
      </c>
      <c r="G84" s="4">
        <v>6.66</v>
      </c>
      <c r="H84" s="4">
        <v>7.5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3.33</v>
      </c>
      <c r="F85" s="4">
        <v>3.96</v>
      </c>
      <c r="G85" s="4">
        <v>6.66</v>
      </c>
      <c r="H85" s="4">
        <v>7.5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3.33</v>
      </c>
      <c r="F86" s="4">
        <v>3.96</v>
      </c>
      <c r="G86" s="4">
        <v>6.66</v>
      </c>
      <c r="H86" s="4">
        <v>7.5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3.33</v>
      </c>
      <c r="F87" s="4">
        <v>3.96</v>
      </c>
      <c r="G87" s="4">
        <v>6.66</v>
      </c>
      <c r="H87" s="4">
        <v>7.5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562C-895E-498D-8155-EB448F083C1D}">
  <sheetPr codeName="Sheet5">
    <tabColor rgb="FFFFFF00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40" t="s">
        <v>59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31</v>
      </c>
      <c r="F12" s="1">
        <v>31</v>
      </c>
      <c r="G12" s="1">
        <v>31</v>
      </c>
      <c r="H12" s="1">
        <v>31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15</v>
      </c>
      <c r="F13" s="1">
        <v>15</v>
      </c>
      <c r="G13" s="1">
        <v>15</v>
      </c>
      <c r="H13" s="1">
        <v>15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10.050000000000001</v>
      </c>
      <c r="F16" s="4">
        <v>16.13</v>
      </c>
      <c r="G16" s="4">
        <v>20.100000000000001</v>
      </c>
      <c r="H16" s="4">
        <v>28.2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10.050000000000001</v>
      </c>
      <c r="F17" s="4">
        <v>16.13</v>
      </c>
      <c r="G17" s="4">
        <v>20.100000000000001</v>
      </c>
      <c r="H17" s="4">
        <v>28.2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10.050000000000001</v>
      </c>
      <c r="F18" s="4">
        <v>16.13</v>
      </c>
      <c r="G18" s="4">
        <v>20.100000000000001</v>
      </c>
      <c r="H18" s="4">
        <v>28.2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10.050000000000001</v>
      </c>
      <c r="F19" s="4">
        <v>16.13</v>
      </c>
      <c r="G19" s="4">
        <v>20.100000000000001</v>
      </c>
      <c r="H19" s="4">
        <v>28.2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10.050000000000001</v>
      </c>
      <c r="F20" s="4">
        <v>16.13</v>
      </c>
      <c r="G20" s="4">
        <v>20.100000000000001</v>
      </c>
      <c r="H20" s="4">
        <v>28.2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10.050000000000001</v>
      </c>
      <c r="F21" s="4">
        <v>16.13</v>
      </c>
      <c r="G21" s="4">
        <v>20.100000000000001</v>
      </c>
      <c r="H21" s="4">
        <v>28.2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10.050000000000001</v>
      </c>
      <c r="F22" s="4">
        <v>16.13</v>
      </c>
      <c r="G22" s="4">
        <v>20.100000000000001</v>
      </c>
      <c r="H22" s="4">
        <v>28.2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10.050000000000001</v>
      </c>
      <c r="F23" s="4">
        <v>16.13</v>
      </c>
      <c r="G23" s="4">
        <v>20.100000000000001</v>
      </c>
      <c r="H23" s="4">
        <v>28.2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10.050000000000001</v>
      </c>
      <c r="F24" s="4">
        <v>16.13</v>
      </c>
      <c r="G24" s="4">
        <v>20.100000000000001</v>
      </c>
      <c r="H24" s="4">
        <v>28.2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10.050000000000001</v>
      </c>
      <c r="F25" s="4">
        <v>16.13</v>
      </c>
      <c r="G25" s="4">
        <v>20.100000000000001</v>
      </c>
      <c r="H25" s="4">
        <v>28.2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10.050000000000001</v>
      </c>
      <c r="F26" s="4">
        <v>16.13</v>
      </c>
      <c r="G26" s="4">
        <v>20.100000000000001</v>
      </c>
      <c r="H26" s="4">
        <v>28.2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10.050000000000001</v>
      </c>
      <c r="F27" s="4">
        <v>16.13</v>
      </c>
      <c r="G27" s="4">
        <v>20.100000000000001</v>
      </c>
      <c r="H27" s="4">
        <v>28.2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10.050000000000001</v>
      </c>
      <c r="F28" s="4">
        <v>16.13</v>
      </c>
      <c r="G28" s="4">
        <v>20.100000000000001</v>
      </c>
      <c r="H28" s="4">
        <v>28.2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10.050000000000001</v>
      </c>
      <c r="F29" s="4">
        <v>16.13</v>
      </c>
      <c r="G29" s="4">
        <v>20.100000000000001</v>
      </c>
      <c r="H29" s="4">
        <v>28.2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10.050000000000001</v>
      </c>
      <c r="F30" s="4">
        <v>16.13</v>
      </c>
      <c r="G30" s="4">
        <v>20.100000000000001</v>
      </c>
      <c r="H30" s="4">
        <v>28.2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10.050000000000001</v>
      </c>
      <c r="F31" s="4">
        <v>16.13</v>
      </c>
      <c r="G31" s="4">
        <v>20.100000000000001</v>
      </c>
      <c r="H31" s="4">
        <v>28.2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10.050000000000001</v>
      </c>
      <c r="F32" s="4">
        <v>16.13</v>
      </c>
      <c r="G32" s="4">
        <v>20.100000000000001</v>
      </c>
      <c r="H32" s="4">
        <v>28.2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10.050000000000001</v>
      </c>
      <c r="F33" s="4">
        <v>16.13</v>
      </c>
      <c r="G33" s="4">
        <v>20.100000000000001</v>
      </c>
      <c r="H33" s="4">
        <v>28.2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10.050000000000001</v>
      </c>
      <c r="F34" s="4">
        <v>16.13</v>
      </c>
      <c r="G34" s="4">
        <v>20.100000000000001</v>
      </c>
      <c r="H34" s="4">
        <v>28.2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10.050000000000001</v>
      </c>
      <c r="F35" s="4">
        <v>16.13</v>
      </c>
      <c r="G35" s="4">
        <v>20.100000000000001</v>
      </c>
      <c r="H35" s="4">
        <v>28.2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10.050000000000001</v>
      </c>
      <c r="F36" s="4">
        <v>16.13</v>
      </c>
      <c r="G36" s="4">
        <v>20.100000000000001</v>
      </c>
      <c r="H36" s="4">
        <v>28.2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10.050000000000001</v>
      </c>
      <c r="F37" s="4">
        <v>16.13</v>
      </c>
      <c r="G37" s="4">
        <v>20.100000000000001</v>
      </c>
      <c r="H37" s="4">
        <v>28.2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10.050000000000001</v>
      </c>
      <c r="F38" s="4">
        <v>16.13</v>
      </c>
      <c r="G38" s="4">
        <v>20.100000000000001</v>
      </c>
      <c r="H38" s="4">
        <v>28.2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10.050000000000001</v>
      </c>
      <c r="F39" s="4">
        <v>16.13</v>
      </c>
      <c r="G39" s="4">
        <v>20.100000000000001</v>
      </c>
      <c r="H39" s="4">
        <v>28.2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10.050000000000001</v>
      </c>
      <c r="F40" s="4">
        <v>16.13</v>
      </c>
      <c r="G40" s="4">
        <v>20.100000000000001</v>
      </c>
      <c r="H40" s="4">
        <v>28.2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10.5</v>
      </c>
      <c r="F41" s="4">
        <v>16.579999999999998</v>
      </c>
      <c r="G41" s="4">
        <v>21</v>
      </c>
      <c r="H41" s="4">
        <v>29.1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10.8</v>
      </c>
      <c r="F42" s="4">
        <v>16.88</v>
      </c>
      <c r="G42" s="4">
        <v>21.6</v>
      </c>
      <c r="H42" s="4">
        <v>29.7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11.1</v>
      </c>
      <c r="F43" s="4">
        <v>17.18</v>
      </c>
      <c r="G43" s="4">
        <v>22.2</v>
      </c>
      <c r="H43" s="4">
        <v>30.3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11.4</v>
      </c>
      <c r="F44" s="4">
        <v>17.48</v>
      </c>
      <c r="G44" s="4">
        <v>22.8</v>
      </c>
      <c r="H44" s="4">
        <v>30.9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11.7</v>
      </c>
      <c r="F45" s="4">
        <v>17.78</v>
      </c>
      <c r="G45" s="4">
        <v>23.4</v>
      </c>
      <c r="H45" s="4">
        <v>31.5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12</v>
      </c>
      <c r="F46" s="4">
        <v>18.079999999999998</v>
      </c>
      <c r="G46" s="4">
        <v>24</v>
      </c>
      <c r="H46" s="4">
        <v>32.1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12.299999999999999</v>
      </c>
      <c r="F47" s="4">
        <v>18.38</v>
      </c>
      <c r="G47" s="4">
        <v>24.6</v>
      </c>
      <c r="H47" s="4">
        <v>32.700000000000003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12.6</v>
      </c>
      <c r="F48" s="4">
        <v>18.68</v>
      </c>
      <c r="G48" s="4">
        <v>25.2</v>
      </c>
      <c r="H48" s="4">
        <v>33.299999999999997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12.9</v>
      </c>
      <c r="F49" s="4">
        <v>18.98</v>
      </c>
      <c r="G49" s="4">
        <v>25.8</v>
      </c>
      <c r="H49" s="4">
        <v>33.9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13.2</v>
      </c>
      <c r="F50" s="4">
        <v>19.28</v>
      </c>
      <c r="G50" s="4">
        <v>26.4</v>
      </c>
      <c r="H50" s="4">
        <v>34.5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13.65</v>
      </c>
      <c r="F51" s="4">
        <v>19.73</v>
      </c>
      <c r="G51" s="4">
        <v>27.3</v>
      </c>
      <c r="H51" s="4">
        <v>35.4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14.1</v>
      </c>
      <c r="F52" s="4">
        <v>20.18</v>
      </c>
      <c r="G52" s="4">
        <v>28.2</v>
      </c>
      <c r="H52" s="4">
        <v>36.299999999999997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14.55</v>
      </c>
      <c r="F53" s="4">
        <v>20.63</v>
      </c>
      <c r="G53" s="4">
        <v>29.1</v>
      </c>
      <c r="H53" s="4">
        <v>37.200000000000003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15</v>
      </c>
      <c r="F54" s="4">
        <v>21.08</v>
      </c>
      <c r="G54" s="4">
        <v>30</v>
      </c>
      <c r="H54" s="4">
        <v>38.1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15.6</v>
      </c>
      <c r="F55" s="4">
        <v>21.68</v>
      </c>
      <c r="G55" s="4">
        <v>31.2</v>
      </c>
      <c r="H55" s="4">
        <v>39.299999999999997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16.2</v>
      </c>
      <c r="F56" s="4">
        <v>22.28</v>
      </c>
      <c r="G56" s="4">
        <v>32.4</v>
      </c>
      <c r="H56" s="4">
        <v>40.5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16.8</v>
      </c>
      <c r="F57" s="4">
        <v>22.88</v>
      </c>
      <c r="G57" s="4">
        <v>33.6</v>
      </c>
      <c r="H57" s="4">
        <v>41.7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17.100000000000001</v>
      </c>
      <c r="F58" s="4">
        <v>23.18</v>
      </c>
      <c r="G58" s="4">
        <v>34.200000000000003</v>
      </c>
      <c r="H58" s="4">
        <v>42.3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17.7</v>
      </c>
      <c r="F59" s="4">
        <v>23.78</v>
      </c>
      <c r="G59" s="4">
        <v>35.4</v>
      </c>
      <c r="H59" s="4">
        <v>43.5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18.45</v>
      </c>
      <c r="F60" s="4">
        <v>24.53</v>
      </c>
      <c r="G60" s="4">
        <v>36.9</v>
      </c>
      <c r="H60" s="4">
        <v>45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19.2</v>
      </c>
      <c r="F61" s="4">
        <v>25.28</v>
      </c>
      <c r="G61" s="4">
        <v>38.4</v>
      </c>
      <c r="H61" s="4">
        <v>46.5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21.18</v>
      </c>
      <c r="F62" s="4">
        <v>27.26</v>
      </c>
      <c r="G62" s="4">
        <v>42.36</v>
      </c>
      <c r="H62" s="4">
        <v>50.46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22.2</v>
      </c>
      <c r="F63" s="4">
        <v>28.28</v>
      </c>
      <c r="G63" s="4">
        <v>44.4</v>
      </c>
      <c r="H63" s="4">
        <v>52.5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23.220000000000002</v>
      </c>
      <c r="F64" s="4">
        <v>29.3</v>
      </c>
      <c r="G64" s="4">
        <v>46.44</v>
      </c>
      <c r="H64" s="4">
        <v>54.54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24.48</v>
      </c>
      <c r="F65" s="4">
        <v>30.56</v>
      </c>
      <c r="G65" s="4">
        <v>48.96</v>
      </c>
      <c r="H65" s="4">
        <v>57.06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25.56</v>
      </c>
      <c r="F66" s="4">
        <v>31.64</v>
      </c>
      <c r="G66" s="4">
        <v>51.12</v>
      </c>
      <c r="H66" s="4">
        <v>59.22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26.640000000000004</v>
      </c>
      <c r="F67" s="4">
        <v>32.72</v>
      </c>
      <c r="G67" s="4">
        <v>53.28</v>
      </c>
      <c r="H67" s="4">
        <v>61.38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27.57</v>
      </c>
      <c r="F68" s="4">
        <v>33.65</v>
      </c>
      <c r="G68" s="4">
        <v>55.14</v>
      </c>
      <c r="H68" s="4">
        <v>63.24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27.57</v>
      </c>
      <c r="F69" s="4">
        <v>33.65</v>
      </c>
      <c r="G69" s="4">
        <v>55.14</v>
      </c>
      <c r="H69" s="4">
        <v>63.24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27.57</v>
      </c>
      <c r="F70" s="4">
        <v>33.65</v>
      </c>
      <c r="G70" s="4">
        <v>55.14</v>
      </c>
      <c r="H70" s="4">
        <v>63.24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27.57</v>
      </c>
      <c r="F71" s="4">
        <v>33.65</v>
      </c>
      <c r="G71" s="4">
        <v>55.14</v>
      </c>
      <c r="H71" s="4">
        <v>63.24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28.05</v>
      </c>
      <c r="F72" s="4">
        <v>34.130000000000003</v>
      </c>
      <c r="G72" s="4">
        <v>56.1</v>
      </c>
      <c r="H72" s="4">
        <v>64.2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29.1</v>
      </c>
      <c r="F73" s="4">
        <v>35.18</v>
      </c>
      <c r="G73" s="4">
        <v>58.2</v>
      </c>
      <c r="H73" s="4">
        <v>66.3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30.3</v>
      </c>
      <c r="F74" s="4">
        <v>36.380000000000003</v>
      </c>
      <c r="G74" s="4">
        <v>60.6</v>
      </c>
      <c r="H74" s="4">
        <v>68.7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31.5</v>
      </c>
      <c r="F75" s="4">
        <v>37.58</v>
      </c>
      <c r="G75" s="4">
        <v>63</v>
      </c>
      <c r="H75" s="4">
        <v>71.099999999999994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32.85</v>
      </c>
      <c r="F76" s="4">
        <v>38.93</v>
      </c>
      <c r="G76" s="4">
        <v>65.7</v>
      </c>
      <c r="H76" s="4">
        <v>73.8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34.35</v>
      </c>
      <c r="F77" s="4">
        <v>40.43</v>
      </c>
      <c r="G77" s="4">
        <v>68.7</v>
      </c>
      <c r="H77" s="4">
        <v>76.8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35.85</v>
      </c>
      <c r="F78" s="4">
        <v>41.93</v>
      </c>
      <c r="G78" s="4">
        <v>71.7</v>
      </c>
      <c r="H78" s="4">
        <v>79.8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37.35</v>
      </c>
      <c r="F79" s="4">
        <v>43.43</v>
      </c>
      <c r="G79" s="4">
        <v>74.7</v>
      </c>
      <c r="H79" s="4">
        <v>82.8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38.85</v>
      </c>
      <c r="F80" s="4">
        <v>44.93</v>
      </c>
      <c r="G80" s="4">
        <v>77.7</v>
      </c>
      <c r="H80" s="4">
        <v>85.8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40.200000000000003</v>
      </c>
      <c r="F81" s="4">
        <v>46.28</v>
      </c>
      <c r="G81" s="4">
        <v>80.400000000000006</v>
      </c>
      <c r="H81" s="4">
        <v>88.5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41.7</v>
      </c>
      <c r="F82" s="4">
        <v>47.78</v>
      </c>
      <c r="G82" s="4">
        <v>83.4</v>
      </c>
      <c r="H82" s="4">
        <v>91.5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43.2</v>
      </c>
      <c r="F83" s="4">
        <v>49.28</v>
      </c>
      <c r="G83" s="4">
        <v>86.4</v>
      </c>
      <c r="H83" s="4">
        <v>94.5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44.7</v>
      </c>
      <c r="F84" s="4">
        <v>50.78</v>
      </c>
      <c r="G84" s="4">
        <v>89.4</v>
      </c>
      <c r="H84" s="4">
        <v>97.5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46.2</v>
      </c>
      <c r="F85" s="4">
        <v>52.28</v>
      </c>
      <c r="G85" s="4">
        <v>92.4</v>
      </c>
      <c r="H85" s="4">
        <v>100.5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47.7</v>
      </c>
      <c r="F86" s="4">
        <v>53.78</v>
      </c>
      <c r="G86" s="4">
        <v>95.4</v>
      </c>
      <c r="H86" s="4">
        <v>103.5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49.199999999999996</v>
      </c>
      <c r="F87" s="4">
        <v>55.28</v>
      </c>
      <c r="G87" s="4">
        <v>98.4</v>
      </c>
      <c r="H87" s="4">
        <v>106.5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82192-E19F-4B32-A0D0-AB55B468A225}">
  <sheetPr codeName="Sheet47">
    <tabColor theme="5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125</v>
      </c>
      <c r="C6" s="5" t="s">
        <v>83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4</v>
      </c>
      <c r="F12" s="1">
        <v>4</v>
      </c>
      <c r="G12" s="1">
        <v>4</v>
      </c>
      <c r="H12" s="1">
        <v>4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1.8</v>
      </c>
      <c r="F16" s="4">
        <v>2.48</v>
      </c>
      <c r="G16" s="4">
        <v>3.6</v>
      </c>
      <c r="H16" s="4">
        <v>4.5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1.8</v>
      </c>
      <c r="F17" s="4">
        <v>2.48</v>
      </c>
      <c r="G17" s="4">
        <v>3.6</v>
      </c>
      <c r="H17" s="4">
        <v>4.5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1.8</v>
      </c>
      <c r="F18" s="4">
        <v>2.48</v>
      </c>
      <c r="G18" s="4">
        <v>3.6</v>
      </c>
      <c r="H18" s="4">
        <v>4.5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1.8</v>
      </c>
      <c r="F19" s="4">
        <v>2.48</v>
      </c>
      <c r="G19" s="4">
        <v>3.6</v>
      </c>
      <c r="H19" s="4">
        <v>4.5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1.8</v>
      </c>
      <c r="F20" s="4">
        <v>2.48</v>
      </c>
      <c r="G20" s="4">
        <v>3.6</v>
      </c>
      <c r="H20" s="4">
        <v>4.5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1.8</v>
      </c>
      <c r="F21" s="4">
        <v>2.48</v>
      </c>
      <c r="G21" s="4">
        <v>3.6</v>
      </c>
      <c r="H21" s="4">
        <v>4.5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1.8</v>
      </c>
      <c r="F22" s="4">
        <v>2.48</v>
      </c>
      <c r="G22" s="4">
        <v>3.6</v>
      </c>
      <c r="H22" s="4">
        <v>4.5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1.8</v>
      </c>
      <c r="F23" s="4">
        <v>2.48</v>
      </c>
      <c r="G23" s="4">
        <v>3.6</v>
      </c>
      <c r="H23" s="4">
        <v>4.5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1.8</v>
      </c>
      <c r="F24" s="4">
        <v>2.48</v>
      </c>
      <c r="G24" s="4">
        <v>3.6</v>
      </c>
      <c r="H24" s="4">
        <v>4.5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1.8</v>
      </c>
      <c r="F25" s="4">
        <v>2.48</v>
      </c>
      <c r="G25" s="4">
        <v>3.6</v>
      </c>
      <c r="H25" s="4">
        <v>4.5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1.8</v>
      </c>
      <c r="F26" s="4">
        <v>2.48</v>
      </c>
      <c r="G26" s="4">
        <v>3.6</v>
      </c>
      <c r="H26" s="4">
        <v>4.5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1.8</v>
      </c>
      <c r="F27" s="4">
        <v>2.48</v>
      </c>
      <c r="G27" s="4">
        <v>3.6</v>
      </c>
      <c r="H27" s="4">
        <v>4.5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1.8</v>
      </c>
      <c r="F28" s="4">
        <v>2.48</v>
      </c>
      <c r="G28" s="4">
        <v>3.6</v>
      </c>
      <c r="H28" s="4">
        <v>4.5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1.8</v>
      </c>
      <c r="F29" s="4">
        <v>2.48</v>
      </c>
      <c r="G29" s="4">
        <v>3.6</v>
      </c>
      <c r="H29" s="4">
        <v>4.5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1.8</v>
      </c>
      <c r="F30" s="4">
        <v>2.48</v>
      </c>
      <c r="G30" s="4">
        <v>3.6</v>
      </c>
      <c r="H30" s="4">
        <v>4.5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1.8</v>
      </c>
      <c r="F31" s="4">
        <v>2.48</v>
      </c>
      <c r="G31" s="4">
        <v>3.6</v>
      </c>
      <c r="H31" s="4">
        <v>4.5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1.8</v>
      </c>
      <c r="F32" s="4">
        <v>2.48</v>
      </c>
      <c r="G32" s="4">
        <v>3.6</v>
      </c>
      <c r="H32" s="4">
        <v>4.5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1.8</v>
      </c>
      <c r="F33" s="4">
        <v>2.48</v>
      </c>
      <c r="G33" s="4">
        <v>3.6</v>
      </c>
      <c r="H33" s="4">
        <v>4.5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1.8</v>
      </c>
      <c r="F34" s="4">
        <v>2.48</v>
      </c>
      <c r="G34" s="4">
        <v>3.6</v>
      </c>
      <c r="H34" s="4">
        <v>4.5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1.8</v>
      </c>
      <c r="F35" s="4">
        <v>2.48</v>
      </c>
      <c r="G35" s="4">
        <v>3.6</v>
      </c>
      <c r="H35" s="4">
        <v>4.5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1.8</v>
      </c>
      <c r="F36" s="4">
        <v>2.48</v>
      </c>
      <c r="G36" s="4">
        <v>3.6</v>
      </c>
      <c r="H36" s="4">
        <v>4.5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1.8</v>
      </c>
      <c r="F37" s="4">
        <v>2.48</v>
      </c>
      <c r="G37" s="4">
        <v>3.6</v>
      </c>
      <c r="H37" s="4">
        <v>4.5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1.8</v>
      </c>
      <c r="F38" s="4">
        <v>2.48</v>
      </c>
      <c r="G38" s="4">
        <v>3.6</v>
      </c>
      <c r="H38" s="4">
        <v>4.5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1.8</v>
      </c>
      <c r="F39" s="4">
        <v>2.48</v>
      </c>
      <c r="G39" s="4">
        <v>3.6</v>
      </c>
      <c r="H39" s="4">
        <v>4.5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1.8</v>
      </c>
      <c r="F40" s="4">
        <v>2.48</v>
      </c>
      <c r="G40" s="4">
        <v>3.6</v>
      </c>
      <c r="H40" s="4">
        <v>4.5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1.8</v>
      </c>
      <c r="F41" s="4">
        <v>2.48</v>
      </c>
      <c r="G41" s="4">
        <v>3.6</v>
      </c>
      <c r="H41" s="4">
        <v>4.5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1.8</v>
      </c>
      <c r="F42" s="4">
        <v>2.48</v>
      </c>
      <c r="G42" s="4">
        <v>3.6</v>
      </c>
      <c r="H42" s="4">
        <v>4.5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1.8</v>
      </c>
      <c r="F43" s="4">
        <v>2.48</v>
      </c>
      <c r="G43" s="4">
        <v>3.6</v>
      </c>
      <c r="H43" s="4">
        <v>4.5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1.8</v>
      </c>
      <c r="F44" s="4">
        <v>2.48</v>
      </c>
      <c r="G44" s="4">
        <v>3.6</v>
      </c>
      <c r="H44" s="4">
        <v>4.5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1.8</v>
      </c>
      <c r="F45" s="4">
        <v>2.48</v>
      </c>
      <c r="G45" s="4">
        <v>3.6</v>
      </c>
      <c r="H45" s="4">
        <v>4.5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1.8</v>
      </c>
      <c r="F46" s="4">
        <v>2.48</v>
      </c>
      <c r="G46" s="4">
        <v>3.6</v>
      </c>
      <c r="H46" s="4">
        <v>4.5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1.8</v>
      </c>
      <c r="F47" s="4">
        <v>2.48</v>
      </c>
      <c r="G47" s="4">
        <v>3.6</v>
      </c>
      <c r="H47" s="4">
        <v>4.5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1.8</v>
      </c>
      <c r="F48" s="4">
        <v>2.48</v>
      </c>
      <c r="G48" s="4">
        <v>3.6</v>
      </c>
      <c r="H48" s="4">
        <v>4.5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1.8</v>
      </c>
      <c r="F49" s="4">
        <v>2.48</v>
      </c>
      <c r="G49" s="4">
        <v>3.6</v>
      </c>
      <c r="H49" s="4">
        <v>4.5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1.8</v>
      </c>
      <c r="F50" s="4">
        <v>2.48</v>
      </c>
      <c r="G50" s="4">
        <v>3.6</v>
      </c>
      <c r="H50" s="4">
        <v>4.5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1.8</v>
      </c>
      <c r="F51" s="4">
        <v>2.48</v>
      </c>
      <c r="G51" s="4">
        <v>3.6</v>
      </c>
      <c r="H51" s="4">
        <v>4.5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1.8</v>
      </c>
      <c r="F52" s="4">
        <v>2.48</v>
      </c>
      <c r="G52" s="4">
        <v>3.6</v>
      </c>
      <c r="H52" s="4">
        <v>4.5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1.8</v>
      </c>
      <c r="F53" s="4">
        <v>2.48</v>
      </c>
      <c r="G53" s="4">
        <v>3.6</v>
      </c>
      <c r="H53" s="4">
        <v>4.5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1.8</v>
      </c>
      <c r="F54" s="4">
        <v>2.48</v>
      </c>
      <c r="G54" s="4">
        <v>3.6</v>
      </c>
      <c r="H54" s="4">
        <v>4.5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1.8</v>
      </c>
      <c r="F55" s="4">
        <v>2.48</v>
      </c>
      <c r="G55" s="4">
        <v>3.6</v>
      </c>
      <c r="H55" s="4">
        <v>4.5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1.8</v>
      </c>
      <c r="F56" s="4">
        <v>2.48</v>
      </c>
      <c r="G56" s="4">
        <v>3.6</v>
      </c>
      <c r="H56" s="4">
        <v>4.5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1.8</v>
      </c>
      <c r="F57" s="4">
        <v>2.48</v>
      </c>
      <c r="G57" s="4">
        <v>3.6</v>
      </c>
      <c r="H57" s="4">
        <v>4.5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1.8</v>
      </c>
      <c r="F58" s="4">
        <v>2.48</v>
      </c>
      <c r="G58" s="4">
        <v>3.6</v>
      </c>
      <c r="H58" s="4">
        <v>4.5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1.8</v>
      </c>
      <c r="F59" s="4">
        <v>2.48</v>
      </c>
      <c r="G59" s="4">
        <v>3.6</v>
      </c>
      <c r="H59" s="4">
        <v>4.5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1.8</v>
      </c>
      <c r="F60" s="4">
        <v>2.48</v>
      </c>
      <c r="G60" s="4">
        <v>3.6</v>
      </c>
      <c r="H60" s="4">
        <v>4.5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1.8</v>
      </c>
      <c r="F61" s="4">
        <v>2.48</v>
      </c>
      <c r="G61" s="4">
        <v>3.6</v>
      </c>
      <c r="H61" s="4">
        <v>4.5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3.6</v>
      </c>
      <c r="F62" s="4">
        <v>4.28</v>
      </c>
      <c r="G62" s="4">
        <v>7.2</v>
      </c>
      <c r="H62" s="4">
        <v>8.1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3.6</v>
      </c>
      <c r="F63" s="4">
        <v>4.28</v>
      </c>
      <c r="G63" s="4">
        <v>7.2</v>
      </c>
      <c r="H63" s="4">
        <v>8.1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3.6</v>
      </c>
      <c r="F64" s="4">
        <v>4.28</v>
      </c>
      <c r="G64" s="4">
        <v>7.2</v>
      </c>
      <c r="H64" s="4">
        <v>8.1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3.6</v>
      </c>
      <c r="F65" s="4">
        <v>4.28</v>
      </c>
      <c r="G65" s="4">
        <v>7.2</v>
      </c>
      <c r="H65" s="4">
        <v>8.1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3.6</v>
      </c>
      <c r="F66" s="4">
        <v>4.28</v>
      </c>
      <c r="G66" s="4">
        <v>7.2</v>
      </c>
      <c r="H66" s="4">
        <v>8.1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3.6</v>
      </c>
      <c r="F67" s="4">
        <v>4.28</v>
      </c>
      <c r="G67" s="4">
        <v>7.2</v>
      </c>
      <c r="H67" s="4">
        <v>8.1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3.6</v>
      </c>
      <c r="F68" s="4">
        <v>4.28</v>
      </c>
      <c r="G68" s="4">
        <v>7.2</v>
      </c>
      <c r="H68" s="4">
        <v>8.1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3.6</v>
      </c>
      <c r="F69" s="4">
        <v>4.28</v>
      </c>
      <c r="G69" s="4">
        <v>7.2</v>
      </c>
      <c r="H69" s="4">
        <v>8.1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3.6</v>
      </c>
      <c r="F70" s="4">
        <v>4.28</v>
      </c>
      <c r="G70" s="4">
        <v>7.2</v>
      </c>
      <c r="H70" s="4">
        <v>8.1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3.6</v>
      </c>
      <c r="F71" s="4">
        <v>4.28</v>
      </c>
      <c r="G71" s="4">
        <v>7.2</v>
      </c>
      <c r="H71" s="4">
        <v>8.1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3.6</v>
      </c>
      <c r="F72" s="4">
        <v>4.28</v>
      </c>
      <c r="G72" s="4">
        <v>7.2</v>
      </c>
      <c r="H72" s="4">
        <v>8.1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3.6</v>
      </c>
      <c r="F73" s="4">
        <v>4.28</v>
      </c>
      <c r="G73" s="4">
        <v>7.2</v>
      </c>
      <c r="H73" s="4">
        <v>8.1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3.6</v>
      </c>
      <c r="F74" s="4">
        <v>4.28</v>
      </c>
      <c r="G74" s="4">
        <v>7.2</v>
      </c>
      <c r="H74" s="4">
        <v>8.1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3.6</v>
      </c>
      <c r="F75" s="4">
        <v>4.28</v>
      </c>
      <c r="G75" s="4">
        <v>7.2</v>
      </c>
      <c r="H75" s="4">
        <v>8.1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3.6</v>
      </c>
      <c r="F76" s="4">
        <v>4.28</v>
      </c>
      <c r="G76" s="4">
        <v>7.2</v>
      </c>
      <c r="H76" s="4">
        <v>8.1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3.6</v>
      </c>
      <c r="F77" s="4">
        <v>4.28</v>
      </c>
      <c r="G77" s="4">
        <v>7.2</v>
      </c>
      <c r="H77" s="4">
        <v>8.1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3.6</v>
      </c>
      <c r="F78" s="4">
        <v>4.28</v>
      </c>
      <c r="G78" s="4">
        <v>7.2</v>
      </c>
      <c r="H78" s="4">
        <v>8.1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3.6</v>
      </c>
      <c r="F79" s="4">
        <v>4.28</v>
      </c>
      <c r="G79" s="4">
        <v>7.2</v>
      </c>
      <c r="H79" s="4">
        <v>8.1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3.6</v>
      </c>
      <c r="F80" s="4">
        <v>4.28</v>
      </c>
      <c r="G80" s="4">
        <v>7.2</v>
      </c>
      <c r="H80" s="4">
        <v>8.1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3.6</v>
      </c>
      <c r="F81" s="4">
        <v>4.28</v>
      </c>
      <c r="G81" s="4">
        <v>7.2</v>
      </c>
      <c r="H81" s="4">
        <v>8.1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3.6</v>
      </c>
      <c r="F82" s="4">
        <v>4.28</v>
      </c>
      <c r="G82" s="4">
        <v>7.2</v>
      </c>
      <c r="H82" s="4">
        <v>8.1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3.6</v>
      </c>
      <c r="F83" s="4">
        <v>4.28</v>
      </c>
      <c r="G83" s="4">
        <v>7.2</v>
      </c>
      <c r="H83" s="4">
        <v>8.1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3.6</v>
      </c>
      <c r="F84" s="4">
        <v>4.28</v>
      </c>
      <c r="G84" s="4">
        <v>7.2</v>
      </c>
      <c r="H84" s="4">
        <v>8.1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3.6</v>
      </c>
      <c r="F85" s="4">
        <v>4.28</v>
      </c>
      <c r="G85" s="4">
        <v>7.2</v>
      </c>
      <c r="H85" s="4">
        <v>8.1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3.6</v>
      </c>
      <c r="F86" s="4">
        <v>4.28</v>
      </c>
      <c r="G86" s="4">
        <v>7.2</v>
      </c>
      <c r="H86" s="4">
        <v>8.1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3.6</v>
      </c>
      <c r="F87" s="4">
        <v>4.28</v>
      </c>
      <c r="G87" s="4">
        <v>7.2</v>
      </c>
      <c r="H87" s="4">
        <v>8.1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B4BE-2419-4BD0-9013-4D98F9E749B1}">
  <sheetPr codeName="Sheet48">
    <tabColor theme="5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0.83</v>
      </c>
      <c r="F16" s="4">
        <v>3.95</v>
      </c>
      <c r="G16" s="4">
        <v>1.66</v>
      </c>
      <c r="H16" s="4">
        <v>5.82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0.83</v>
      </c>
      <c r="F17" s="4">
        <v>3.95</v>
      </c>
      <c r="G17" s="4">
        <v>1.66</v>
      </c>
      <c r="H17" s="4">
        <v>5.82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0.83</v>
      </c>
      <c r="F18" s="4">
        <v>3.95</v>
      </c>
      <c r="G18" s="4">
        <v>1.66</v>
      </c>
      <c r="H18" s="4">
        <v>5.82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0.83</v>
      </c>
      <c r="F19" s="4">
        <v>3.95</v>
      </c>
      <c r="G19" s="4">
        <v>1.66</v>
      </c>
      <c r="H19" s="4">
        <v>5.82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0.83</v>
      </c>
      <c r="F20" s="4">
        <v>3.95</v>
      </c>
      <c r="G20" s="4">
        <v>1.66</v>
      </c>
      <c r="H20" s="4">
        <v>5.82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0.83</v>
      </c>
      <c r="F21" s="4">
        <v>3.95</v>
      </c>
      <c r="G21" s="4">
        <v>1.66</v>
      </c>
      <c r="H21" s="4">
        <v>5.82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0.83</v>
      </c>
      <c r="F22" s="4">
        <v>3.95</v>
      </c>
      <c r="G22" s="4">
        <v>1.66</v>
      </c>
      <c r="H22" s="4">
        <v>5.82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0.83</v>
      </c>
      <c r="F23" s="4">
        <v>3.95</v>
      </c>
      <c r="G23" s="4">
        <v>1.66</v>
      </c>
      <c r="H23" s="4">
        <v>5.82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0.83</v>
      </c>
      <c r="F24" s="4">
        <v>3.95</v>
      </c>
      <c r="G24" s="4">
        <v>1.66</v>
      </c>
      <c r="H24" s="4">
        <v>5.82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0.83</v>
      </c>
      <c r="F25" s="4">
        <v>3.95</v>
      </c>
      <c r="G25" s="4">
        <v>1.66</v>
      </c>
      <c r="H25" s="4">
        <v>5.82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0.83</v>
      </c>
      <c r="F26" s="4">
        <v>3.95</v>
      </c>
      <c r="G26" s="4">
        <v>1.66</v>
      </c>
      <c r="H26" s="4">
        <v>5.82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0.83</v>
      </c>
      <c r="F27" s="4">
        <v>3.95</v>
      </c>
      <c r="G27" s="4">
        <v>1.66</v>
      </c>
      <c r="H27" s="4">
        <v>5.82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0.83</v>
      </c>
      <c r="F28" s="4">
        <v>3.95</v>
      </c>
      <c r="G28" s="4">
        <v>1.66</v>
      </c>
      <c r="H28" s="4">
        <v>5.82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0.83</v>
      </c>
      <c r="F29" s="4">
        <v>3.95</v>
      </c>
      <c r="G29" s="4">
        <v>1.66</v>
      </c>
      <c r="H29" s="4">
        <v>5.82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0.83</v>
      </c>
      <c r="F30" s="4">
        <v>3.95</v>
      </c>
      <c r="G30" s="4">
        <v>1.66</v>
      </c>
      <c r="H30" s="4">
        <v>5.82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0.83</v>
      </c>
      <c r="F31" s="4">
        <v>3.95</v>
      </c>
      <c r="G31" s="4">
        <v>1.66</v>
      </c>
      <c r="H31" s="4">
        <v>5.82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0.83</v>
      </c>
      <c r="F32" s="4">
        <v>3.95</v>
      </c>
      <c r="G32" s="4">
        <v>1.66</v>
      </c>
      <c r="H32" s="4">
        <v>5.82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0.83</v>
      </c>
      <c r="F33" s="4">
        <v>3.95</v>
      </c>
      <c r="G33" s="4">
        <v>1.66</v>
      </c>
      <c r="H33" s="4">
        <v>5.82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0.83</v>
      </c>
      <c r="F34" s="4">
        <v>3.95</v>
      </c>
      <c r="G34" s="4">
        <v>1.66</v>
      </c>
      <c r="H34" s="4">
        <v>5.82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0.83</v>
      </c>
      <c r="F35" s="4">
        <v>3.95</v>
      </c>
      <c r="G35" s="4">
        <v>1.66</v>
      </c>
      <c r="H35" s="4">
        <v>5.82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0.83</v>
      </c>
      <c r="F36" s="4">
        <v>3.95</v>
      </c>
      <c r="G36" s="4">
        <v>1.66</v>
      </c>
      <c r="H36" s="4">
        <v>5.82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0.83</v>
      </c>
      <c r="F37" s="4">
        <v>3.95</v>
      </c>
      <c r="G37" s="4">
        <v>1.66</v>
      </c>
      <c r="H37" s="4">
        <v>5.82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0.83</v>
      </c>
      <c r="F38" s="4">
        <v>3.95</v>
      </c>
      <c r="G38" s="4">
        <v>1.66</v>
      </c>
      <c r="H38" s="4">
        <v>5.82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0.83</v>
      </c>
      <c r="F39" s="4">
        <v>3.95</v>
      </c>
      <c r="G39" s="4">
        <v>1.66</v>
      </c>
      <c r="H39" s="4">
        <v>5.82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0.83</v>
      </c>
      <c r="F40" s="4">
        <v>3.95</v>
      </c>
      <c r="G40" s="4">
        <v>1.66</v>
      </c>
      <c r="H40" s="4">
        <v>5.82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0.83</v>
      </c>
      <c r="F41" s="4">
        <v>3.95</v>
      </c>
      <c r="G41" s="4">
        <v>1.66</v>
      </c>
      <c r="H41" s="4">
        <v>5.82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0.83</v>
      </c>
      <c r="F42" s="4">
        <v>3.95</v>
      </c>
      <c r="G42" s="4">
        <v>1.66</v>
      </c>
      <c r="H42" s="4">
        <v>5.82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0.83</v>
      </c>
      <c r="F43" s="4">
        <v>3.95</v>
      </c>
      <c r="G43" s="4">
        <v>1.66</v>
      </c>
      <c r="H43" s="4">
        <v>5.82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0.83</v>
      </c>
      <c r="F44" s="4">
        <v>3.95</v>
      </c>
      <c r="G44" s="4">
        <v>1.66</v>
      </c>
      <c r="H44" s="4">
        <v>5.82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0.83</v>
      </c>
      <c r="F45" s="4">
        <v>3.95</v>
      </c>
      <c r="G45" s="4">
        <v>1.66</v>
      </c>
      <c r="H45" s="4">
        <v>5.82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0.83</v>
      </c>
      <c r="F46" s="4">
        <v>3.95</v>
      </c>
      <c r="G46" s="4">
        <v>1.66</v>
      </c>
      <c r="H46" s="4">
        <v>5.82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0.83</v>
      </c>
      <c r="F47" s="4">
        <v>3.95</v>
      </c>
      <c r="G47" s="4">
        <v>1.66</v>
      </c>
      <c r="H47" s="4">
        <v>5.82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0.83</v>
      </c>
      <c r="F48" s="4">
        <v>3.95</v>
      </c>
      <c r="G48" s="4">
        <v>1.66</v>
      </c>
      <c r="H48" s="4">
        <v>5.82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0.83</v>
      </c>
      <c r="F49" s="4">
        <v>3.95</v>
      </c>
      <c r="G49" s="4">
        <v>1.66</v>
      </c>
      <c r="H49" s="4">
        <v>5.82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0.83</v>
      </c>
      <c r="F50" s="4">
        <v>3.95</v>
      </c>
      <c r="G50" s="4">
        <v>1.66</v>
      </c>
      <c r="H50" s="4">
        <v>5.82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0.83</v>
      </c>
      <c r="F51" s="4">
        <v>3.95</v>
      </c>
      <c r="G51" s="4">
        <v>1.66</v>
      </c>
      <c r="H51" s="4">
        <v>5.82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0.83</v>
      </c>
      <c r="F52" s="4">
        <v>3.95</v>
      </c>
      <c r="G52" s="4">
        <v>1.66</v>
      </c>
      <c r="H52" s="4">
        <v>5.82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0.83</v>
      </c>
      <c r="F53" s="4">
        <v>3.95</v>
      </c>
      <c r="G53" s="4">
        <v>1.66</v>
      </c>
      <c r="H53" s="4">
        <v>5.82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0.83</v>
      </c>
      <c r="F54" s="4">
        <v>3.95</v>
      </c>
      <c r="G54" s="4">
        <v>1.66</v>
      </c>
      <c r="H54" s="4">
        <v>5.82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0.83</v>
      </c>
      <c r="F55" s="4">
        <v>3.95</v>
      </c>
      <c r="G55" s="4">
        <v>1.66</v>
      </c>
      <c r="H55" s="4">
        <v>5.82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0.83</v>
      </c>
      <c r="F56" s="4">
        <v>3.95</v>
      </c>
      <c r="G56" s="4">
        <v>1.66</v>
      </c>
      <c r="H56" s="4">
        <v>5.82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0.83</v>
      </c>
      <c r="F57" s="4">
        <v>3.95</v>
      </c>
      <c r="G57" s="4">
        <v>1.66</v>
      </c>
      <c r="H57" s="4">
        <v>5.82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0.83</v>
      </c>
      <c r="F58" s="4">
        <v>3.95</v>
      </c>
      <c r="G58" s="4">
        <v>1.66</v>
      </c>
      <c r="H58" s="4">
        <v>5.82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0.83</v>
      </c>
      <c r="F59" s="4">
        <v>3.95</v>
      </c>
      <c r="G59" s="4">
        <v>1.66</v>
      </c>
      <c r="H59" s="4">
        <v>5.82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0.83</v>
      </c>
      <c r="F60" s="4">
        <v>3.95</v>
      </c>
      <c r="G60" s="4">
        <v>1.66</v>
      </c>
      <c r="H60" s="4">
        <v>5.82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0.83</v>
      </c>
      <c r="F61" s="4">
        <v>3.95</v>
      </c>
      <c r="G61" s="4">
        <v>1.66</v>
      </c>
      <c r="H61" s="4">
        <v>5.82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0.83</v>
      </c>
      <c r="F62" s="4">
        <v>3.95</v>
      </c>
      <c r="G62" s="4">
        <v>1.66</v>
      </c>
      <c r="H62" s="4">
        <v>5.82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1.17</v>
      </c>
      <c r="F63" s="4">
        <v>4.29</v>
      </c>
      <c r="G63" s="4">
        <v>2.34</v>
      </c>
      <c r="H63" s="4">
        <v>6.5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1.17</v>
      </c>
      <c r="F64" s="4">
        <v>4.29</v>
      </c>
      <c r="G64" s="4">
        <v>2.34</v>
      </c>
      <c r="H64" s="4">
        <v>6.5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1.17</v>
      </c>
      <c r="F65" s="4">
        <v>4.29</v>
      </c>
      <c r="G65" s="4">
        <v>2.34</v>
      </c>
      <c r="H65" s="4">
        <v>6.5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1.17</v>
      </c>
      <c r="F66" s="4">
        <v>4.29</v>
      </c>
      <c r="G66" s="4">
        <v>2.34</v>
      </c>
      <c r="H66" s="4">
        <v>6.5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1.17</v>
      </c>
      <c r="F67" s="4">
        <v>4.29</v>
      </c>
      <c r="G67" s="4">
        <v>2.34</v>
      </c>
      <c r="H67" s="4">
        <v>6.5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1.17</v>
      </c>
      <c r="F68" s="4">
        <v>4.29</v>
      </c>
      <c r="G68" s="4">
        <v>2.34</v>
      </c>
      <c r="H68" s="4">
        <v>6.5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1.17</v>
      </c>
      <c r="F69" s="4">
        <v>4.29</v>
      </c>
      <c r="G69" s="4">
        <v>2.34</v>
      </c>
      <c r="H69" s="4">
        <v>6.5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1.17</v>
      </c>
      <c r="F70" s="4">
        <v>4.29</v>
      </c>
      <c r="G70" s="4">
        <v>2.34</v>
      </c>
      <c r="H70" s="4">
        <v>6.5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1.17</v>
      </c>
      <c r="F71" s="4">
        <v>4.29</v>
      </c>
      <c r="G71" s="4">
        <v>2.34</v>
      </c>
      <c r="H71" s="4">
        <v>6.5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1.17</v>
      </c>
      <c r="F72" s="4">
        <v>4.29</v>
      </c>
      <c r="G72" s="4">
        <v>2.34</v>
      </c>
      <c r="H72" s="4">
        <v>6.5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1.17</v>
      </c>
      <c r="F73" s="4">
        <v>4.29</v>
      </c>
      <c r="G73" s="4">
        <v>2.34</v>
      </c>
      <c r="H73" s="4">
        <v>6.5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1.17</v>
      </c>
      <c r="F74" s="4">
        <v>4.29</v>
      </c>
      <c r="G74" s="4">
        <v>2.34</v>
      </c>
      <c r="H74" s="4">
        <v>6.5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1.17</v>
      </c>
      <c r="F75" s="4">
        <v>4.29</v>
      </c>
      <c r="G75" s="4">
        <v>2.34</v>
      </c>
      <c r="H75" s="4">
        <v>6.5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1.17</v>
      </c>
      <c r="F76" s="4">
        <v>4.29</v>
      </c>
      <c r="G76" s="4">
        <v>2.34</v>
      </c>
      <c r="H76" s="4">
        <v>6.5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1.17</v>
      </c>
      <c r="F77" s="4">
        <v>4.29</v>
      </c>
      <c r="G77" s="4">
        <v>2.34</v>
      </c>
      <c r="H77" s="4">
        <v>6.5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1.17</v>
      </c>
      <c r="F78" s="4">
        <v>4.29</v>
      </c>
      <c r="G78" s="4">
        <v>2.34</v>
      </c>
      <c r="H78" s="4">
        <v>6.5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1.17</v>
      </c>
      <c r="F79" s="4">
        <v>4.29</v>
      </c>
      <c r="G79" s="4">
        <v>2.34</v>
      </c>
      <c r="H79" s="4">
        <v>6.5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1.17</v>
      </c>
      <c r="F80" s="4">
        <v>4.29</v>
      </c>
      <c r="G80" s="4">
        <v>2.34</v>
      </c>
      <c r="H80" s="4">
        <v>6.5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1.17</v>
      </c>
      <c r="F81" s="4">
        <v>4.29</v>
      </c>
      <c r="G81" s="4">
        <v>2.34</v>
      </c>
      <c r="H81" s="4">
        <v>6.5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1.17</v>
      </c>
      <c r="F82" s="4">
        <v>4.29</v>
      </c>
      <c r="G82" s="4">
        <v>2.34</v>
      </c>
      <c r="H82" s="4">
        <v>6.5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1.17</v>
      </c>
      <c r="F83" s="4">
        <v>4.29</v>
      </c>
      <c r="G83" s="4">
        <v>2.34</v>
      </c>
      <c r="H83" s="4">
        <v>6.5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1.17</v>
      </c>
      <c r="F84" s="4">
        <v>4.29</v>
      </c>
      <c r="G84" s="4">
        <v>2.34</v>
      </c>
      <c r="H84" s="4">
        <v>6.5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1.17</v>
      </c>
      <c r="F85" s="4">
        <v>4.29</v>
      </c>
      <c r="G85" s="4">
        <v>2.34</v>
      </c>
      <c r="H85" s="4">
        <v>6.5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1.17</v>
      </c>
      <c r="F86" s="4">
        <v>4.29</v>
      </c>
      <c r="G86" s="4">
        <v>2.34</v>
      </c>
      <c r="H86" s="4">
        <v>6.5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1.17</v>
      </c>
      <c r="F87" s="4">
        <v>4.29</v>
      </c>
      <c r="G87" s="4">
        <v>2.34</v>
      </c>
      <c r="H87" s="4">
        <v>6.5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E12B-8FCC-489F-8463-7AF1EC572DA2}">
  <sheetPr codeName="Sheet49">
    <tabColor theme="5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127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0.71</v>
      </c>
      <c r="F16" s="4">
        <v>2.21</v>
      </c>
      <c r="G16" s="4">
        <v>1.42</v>
      </c>
      <c r="H16" s="4">
        <v>3.42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0.71</v>
      </c>
      <c r="F17" s="4">
        <v>2.21</v>
      </c>
      <c r="G17" s="4">
        <v>1.42</v>
      </c>
      <c r="H17" s="4">
        <v>3.42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0.71</v>
      </c>
      <c r="F18" s="4">
        <v>2.21</v>
      </c>
      <c r="G18" s="4">
        <v>1.42</v>
      </c>
      <c r="H18" s="4">
        <v>3.42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0.71</v>
      </c>
      <c r="F19" s="4">
        <v>2.21</v>
      </c>
      <c r="G19" s="4">
        <v>1.42</v>
      </c>
      <c r="H19" s="4">
        <v>3.42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0.71</v>
      </c>
      <c r="F20" s="4">
        <v>2.21</v>
      </c>
      <c r="G20" s="4">
        <v>1.42</v>
      </c>
      <c r="H20" s="4">
        <v>3.42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0.71</v>
      </c>
      <c r="F21" s="4">
        <v>2.21</v>
      </c>
      <c r="G21" s="4">
        <v>1.42</v>
      </c>
      <c r="H21" s="4">
        <v>3.42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0.71</v>
      </c>
      <c r="F22" s="4">
        <v>2.21</v>
      </c>
      <c r="G22" s="4">
        <v>1.42</v>
      </c>
      <c r="H22" s="4">
        <v>3.42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0.71</v>
      </c>
      <c r="F23" s="4">
        <v>2.21</v>
      </c>
      <c r="G23" s="4">
        <v>1.42</v>
      </c>
      <c r="H23" s="4">
        <v>3.42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0.71</v>
      </c>
      <c r="F24" s="4">
        <v>2.21</v>
      </c>
      <c r="G24" s="4">
        <v>1.42</v>
      </c>
      <c r="H24" s="4">
        <v>3.42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0.71</v>
      </c>
      <c r="F25" s="4">
        <v>2.21</v>
      </c>
      <c r="G25" s="4">
        <v>1.42</v>
      </c>
      <c r="H25" s="4">
        <v>3.42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0.71</v>
      </c>
      <c r="F26" s="4">
        <v>2.21</v>
      </c>
      <c r="G26" s="4">
        <v>1.42</v>
      </c>
      <c r="H26" s="4">
        <v>3.42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0.71</v>
      </c>
      <c r="F27" s="4">
        <v>2.21</v>
      </c>
      <c r="G27" s="4">
        <v>1.42</v>
      </c>
      <c r="H27" s="4">
        <v>3.42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0.71</v>
      </c>
      <c r="F28" s="4">
        <v>2.21</v>
      </c>
      <c r="G28" s="4">
        <v>1.42</v>
      </c>
      <c r="H28" s="4">
        <v>3.42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0.71</v>
      </c>
      <c r="F29" s="4">
        <v>2.21</v>
      </c>
      <c r="G29" s="4">
        <v>1.42</v>
      </c>
      <c r="H29" s="4">
        <v>3.42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0.71</v>
      </c>
      <c r="F30" s="4">
        <v>2.21</v>
      </c>
      <c r="G30" s="4">
        <v>1.42</v>
      </c>
      <c r="H30" s="4">
        <v>3.42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0.71</v>
      </c>
      <c r="F31" s="4">
        <v>2.21</v>
      </c>
      <c r="G31" s="4">
        <v>1.42</v>
      </c>
      <c r="H31" s="4">
        <v>3.42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0.71</v>
      </c>
      <c r="F32" s="4">
        <v>2.21</v>
      </c>
      <c r="G32" s="4">
        <v>1.42</v>
      </c>
      <c r="H32" s="4">
        <v>3.42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0.71</v>
      </c>
      <c r="F33" s="4">
        <v>2.21</v>
      </c>
      <c r="G33" s="4">
        <v>1.42</v>
      </c>
      <c r="H33" s="4">
        <v>3.42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0.71</v>
      </c>
      <c r="F34" s="4">
        <v>2.21</v>
      </c>
      <c r="G34" s="4">
        <v>1.42</v>
      </c>
      <c r="H34" s="4">
        <v>3.42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0.71</v>
      </c>
      <c r="F35" s="4">
        <v>2.21</v>
      </c>
      <c r="G35" s="4">
        <v>1.42</v>
      </c>
      <c r="H35" s="4">
        <v>3.42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0.71</v>
      </c>
      <c r="F36" s="4">
        <v>2.21</v>
      </c>
      <c r="G36" s="4">
        <v>1.42</v>
      </c>
      <c r="H36" s="4">
        <v>3.42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0.71</v>
      </c>
      <c r="F37" s="4">
        <v>2.21</v>
      </c>
      <c r="G37" s="4">
        <v>1.42</v>
      </c>
      <c r="H37" s="4">
        <v>3.42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0.71</v>
      </c>
      <c r="F38" s="4">
        <v>2.21</v>
      </c>
      <c r="G38" s="4">
        <v>1.42</v>
      </c>
      <c r="H38" s="4">
        <v>3.42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0.71</v>
      </c>
      <c r="F39" s="4">
        <v>2.21</v>
      </c>
      <c r="G39" s="4">
        <v>1.42</v>
      </c>
      <c r="H39" s="4">
        <v>3.42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0.71</v>
      </c>
      <c r="F40" s="4">
        <v>2.21</v>
      </c>
      <c r="G40" s="4">
        <v>1.42</v>
      </c>
      <c r="H40" s="4">
        <v>3.42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0.71</v>
      </c>
      <c r="F41" s="4">
        <v>2.21</v>
      </c>
      <c r="G41" s="4">
        <v>1.42</v>
      </c>
      <c r="H41" s="4">
        <v>3.42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0.71</v>
      </c>
      <c r="F42" s="4">
        <v>2.21</v>
      </c>
      <c r="G42" s="4">
        <v>1.42</v>
      </c>
      <c r="H42" s="4">
        <v>3.42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0.71</v>
      </c>
      <c r="F43" s="4">
        <v>2.21</v>
      </c>
      <c r="G43" s="4">
        <v>1.42</v>
      </c>
      <c r="H43" s="4">
        <v>3.42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0.71</v>
      </c>
      <c r="F44" s="4">
        <v>2.21</v>
      </c>
      <c r="G44" s="4">
        <v>1.42</v>
      </c>
      <c r="H44" s="4">
        <v>3.42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0.71</v>
      </c>
      <c r="F45" s="4">
        <v>2.21</v>
      </c>
      <c r="G45" s="4">
        <v>1.42</v>
      </c>
      <c r="H45" s="4">
        <v>3.42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0.71</v>
      </c>
      <c r="F46" s="4">
        <v>2.21</v>
      </c>
      <c r="G46" s="4">
        <v>1.42</v>
      </c>
      <c r="H46" s="4">
        <v>3.42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0.71</v>
      </c>
      <c r="F47" s="4">
        <v>2.21</v>
      </c>
      <c r="G47" s="4">
        <v>1.42</v>
      </c>
      <c r="H47" s="4">
        <v>3.42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0.71</v>
      </c>
      <c r="F48" s="4">
        <v>2.21</v>
      </c>
      <c r="G48" s="4">
        <v>1.42</v>
      </c>
      <c r="H48" s="4">
        <v>3.42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0.71</v>
      </c>
      <c r="F49" s="4">
        <v>2.21</v>
      </c>
      <c r="G49" s="4">
        <v>1.42</v>
      </c>
      <c r="H49" s="4">
        <v>3.42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0.71</v>
      </c>
      <c r="F50" s="4">
        <v>2.21</v>
      </c>
      <c r="G50" s="4">
        <v>1.42</v>
      </c>
      <c r="H50" s="4">
        <v>3.42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0.71</v>
      </c>
      <c r="F51" s="4">
        <v>2.21</v>
      </c>
      <c r="G51" s="4">
        <v>1.42</v>
      </c>
      <c r="H51" s="4">
        <v>3.42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0.71</v>
      </c>
      <c r="F52" s="4">
        <v>2.21</v>
      </c>
      <c r="G52" s="4">
        <v>1.42</v>
      </c>
      <c r="H52" s="4">
        <v>3.42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0.71</v>
      </c>
      <c r="F53" s="4">
        <v>2.21</v>
      </c>
      <c r="G53" s="4">
        <v>1.42</v>
      </c>
      <c r="H53" s="4">
        <v>3.42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0.71</v>
      </c>
      <c r="F54" s="4">
        <v>2.21</v>
      </c>
      <c r="G54" s="4">
        <v>1.42</v>
      </c>
      <c r="H54" s="4">
        <v>3.42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0.71</v>
      </c>
      <c r="F55" s="4">
        <v>2.21</v>
      </c>
      <c r="G55" s="4">
        <v>1.42</v>
      </c>
      <c r="H55" s="4">
        <v>3.42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0.71</v>
      </c>
      <c r="F56" s="4">
        <v>2.21</v>
      </c>
      <c r="G56" s="4">
        <v>1.42</v>
      </c>
      <c r="H56" s="4">
        <v>3.42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0.71</v>
      </c>
      <c r="F57" s="4">
        <v>2.21</v>
      </c>
      <c r="G57" s="4">
        <v>1.42</v>
      </c>
      <c r="H57" s="4">
        <v>3.42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0.71</v>
      </c>
      <c r="F58" s="4">
        <v>2.21</v>
      </c>
      <c r="G58" s="4">
        <v>1.42</v>
      </c>
      <c r="H58" s="4">
        <v>3.42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0.71</v>
      </c>
      <c r="F59" s="4">
        <v>2.21</v>
      </c>
      <c r="G59" s="4">
        <v>1.42</v>
      </c>
      <c r="H59" s="4">
        <v>3.42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0.71</v>
      </c>
      <c r="F60" s="4">
        <v>2.21</v>
      </c>
      <c r="G60" s="4">
        <v>1.42</v>
      </c>
      <c r="H60" s="4">
        <v>3.42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0.71</v>
      </c>
      <c r="F61" s="4">
        <v>2.21</v>
      </c>
      <c r="G61" s="4">
        <v>1.42</v>
      </c>
      <c r="H61" s="4">
        <v>3.42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0.25</v>
      </c>
      <c r="F62" s="4">
        <v>1.75</v>
      </c>
      <c r="G62" s="4">
        <v>0.5</v>
      </c>
      <c r="H62" s="4">
        <v>2.5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0.25</v>
      </c>
      <c r="F63" s="4">
        <v>1.75</v>
      </c>
      <c r="G63" s="4">
        <v>0.5</v>
      </c>
      <c r="H63" s="4">
        <v>2.5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0.25</v>
      </c>
      <c r="F64" s="4">
        <v>1.75</v>
      </c>
      <c r="G64" s="4">
        <v>0.5</v>
      </c>
      <c r="H64" s="4">
        <v>2.5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0.25</v>
      </c>
      <c r="F65" s="4">
        <v>1.75</v>
      </c>
      <c r="G65" s="4">
        <v>0.5</v>
      </c>
      <c r="H65" s="4">
        <v>2.5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0.25</v>
      </c>
      <c r="F66" s="4">
        <v>1.75</v>
      </c>
      <c r="G66" s="4">
        <v>0.5</v>
      </c>
      <c r="H66" s="4">
        <v>2.5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0.25</v>
      </c>
      <c r="F67" s="4">
        <v>1.75</v>
      </c>
      <c r="G67" s="4">
        <v>0.5</v>
      </c>
      <c r="H67" s="4">
        <v>2.5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0.25</v>
      </c>
      <c r="F68" s="4">
        <v>1.75</v>
      </c>
      <c r="G68" s="4">
        <v>0.5</v>
      </c>
      <c r="H68" s="4">
        <v>2.5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0.25</v>
      </c>
      <c r="F69" s="4">
        <v>1.75</v>
      </c>
      <c r="G69" s="4">
        <v>0.5</v>
      </c>
      <c r="H69" s="4">
        <v>2.5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0.25</v>
      </c>
      <c r="F70" s="4">
        <v>1.75</v>
      </c>
      <c r="G70" s="4">
        <v>0.5</v>
      </c>
      <c r="H70" s="4">
        <v>2.5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0.25</v>
      </c>
      <c r="F71" s="4">
        <v>1.75</v>
      </c>
      <c r="G71" s="4">
        <v>0.5</v>
      </c>
      <c r="H71" s="4">
        <v>2.5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0.25</v>
      </c>
      <c r="F72" s="4">
        <v>1.75</v>
      </c>
      <c r="G72" s="4">
        <v>0.5</v>
      </c>
      <c r="H72" s="4">
        <v>2.5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0.25</v>
      </c>
      <c r="F73" s="4">
        <v>1.75</v>
      </c>
      <c r="G73" s="4">
        <v>0.5</v>
      </c>
      <c r="H73" s="4">
        <v>2.5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0.25</v>
      </c>
      <c r="F74" s="4">
        <v>1.75</v>
      </c>
      <c r="G74" s="4">
        <v>0.5</v>
      </c>
      <c r="H74" s="4">
        <v>2.5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0.25</v>
      </c>
      <c r="F75" s="4">
        <v>1.75</v>
      </c>
      <c r="G75" s="4">
        <v>0.5</v>
      </c>
      <c r="H75" s="4">
        <v>2.5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0.25</v>
      </c>
      <c r="F76" s="4">
        <v>1.75</v>
      </c>
      <c r="G76" s="4">
        <v>0.5</v>
      </c>
      <c r="H76" s="4">
        <v>2.5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0.25</v>
      </c>
      <c r="F77" s="4">
        <v>1.75</v>
      </c>
      <c r="G77" s="4">
        <v>0.5</v>
      </c>
      <c r="H77" s="4">
        <v>2.5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0.25</v>
      </c>
      <c r="F78" s="4">
        <v>1.75</v>
      </c>
      <c r="G78" s="4">
        <v>0.5</v>
      </c>
      <c r="H78" s="4">
        <v>2.5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0.25</v>
      </c>
      <c r="F79" s="4">
        <v>1.75</v>
      </c>
      <c r="G79" s="4">
        <v>0.5</v>
      </c>
      <c r="H79" s="4">
        <v>2.5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0.25</v>
      </c>
      <c r="F80" s="4">
        <v>1.75</v>
      </c>
      <c r="G80" s="4">
        <v>0.5</v>
      </c>
      <c r="H80" s="4">
        <v>2.5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0.25</v>
      </c>
      <c r="F81" s="4">
        <v>1.75</v>
      </c>
      <c r="G81" s="4">
        <v>0.5</v>
      </c>
      <c r="H81" s="4">
        <v>2.5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0.25</v>
      </c>
      <c r="F82" s="4">
        <v>1.75</v>
      </c>
      <c r="G82" s="4">
        <v>0.5</v>
      </c>
      <c r="H82" s="4">
        <v>2.5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0.25</v>
      </c>
      <c r="F83" s="4">
        <v>1.75</v>
      </c>
      <c r="G83" s="4">
        <v>0.5</v>
      </c>
      <c r="H83" s="4">
        <v>2.5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0.25</v>
      </c>
      <c r="F84" s="4">
        <v>1.75</v>
      </c>
      <c r="G84" s="4">
        <v>0.5</v>
      </c>
      <c r="H84" s="4">
        <v>2.5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0.25</v>
      </c>
      <c r="F85" s="4">
        <v>1.75</v>
      </c>
      <c r="G85" s="4">
        <v>0.5</v>
      </c>
      <c r="H85" s="4">
        <v>2.5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0.25</v>
      </c>
      <c r="F86" s="4">
        <v>1.75</v>
      </c>
      <c r="G86" s="4">
        <v>0.5</v>
      </c>
      <c r="H86" s="4">
        <v>2.5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0.25</v>
      </c>
      <c r="F87" s="4">
        <v>1.75</v>
      </c>
      <c r="G87" s="4">
        <v>0.5</v>
      </c>
      <c r="H87" s="4">
        <v>2.5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ED2D4-04B7-43A9-9016-F15B44727306}">
  <sheetPr codeName="Sheet50">
    <tabColor theme="5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20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129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>
        <v>150</v>
      </c>
      <c r="F13" s="1">
        <v>150</v>
      </c>
      <c r="G13" s="1">
        <v>150</v>
      </c>
      <c r="H13" s="1">
        <v>150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25.83</v>
      </c>
      <c r="F16" s="4">
        <v>65.849999999999994</v>
      </c>
      <c r="G16" s="4">
        <v>51.66</v>
      </c>
      <c r="H16" s="4">
        <v>105</v>
      </c>
      <c r="I16" s="4"/>
    </row>
    <row r="17" spans="3:9">
      <c r="C17" s="1">
        <v>19</v>
      </c>
      <c r="D17" s="1"/>
      <c r="E17" s="4">
        <v>25.83</v>
      </c>
      <c r="F17" s="4">
        <v>65.849999999999994</v>
      </c>
      <c r="G17" s="4">
        <v>51.66</v>
      </c>
      <c r="H17" s="4">
        <v>105</v>
      </c>
      <c r="I17" s="4"/>
    </row>
    <row r="18" spans="3:9">
      <c r="C18" s="1">
        <v>20</v>
      </c>
      <c r="D18" s="1"/>
      <c r="E18" s="4">
        <v>25.83</v>
      </c>
      <c r="F18" s="4">
        <v>65.849999999999994</v>
      </c>
      <c r="G18" s="4">
        <v>51.66</v>
      </c>
      <c r="H18" s="4">
        <v>105</v>
      </c>
      <c r="I18" s="4"/>
    </row>
    <row r="19" spans="3:9">
      <c r="C19" s="1">
        <v>21</v>
      </c>
      <c r="D19" s="1"/>
      <c r="E19" s="4">
        <v>25.83</v>
      </c>
      <c r="F19" s="4">
        <v>65.849999999999994</v>
      </c>
      <c r="G19" s="4">
        <v>51.66</v>
      </c>
      <c r="H19" s="4">
        <v>105</v>
      </c>
      <c r="I19" s="4"/>
    </row>
    <row r="20" spans="3:9">
      <c r="C20" s="1">
        <v>22</v>
      </c>
      <c r="D20" s="1"/>
      <c r="E20" s="4">
        <v>25.83</v>
      </c>
      <c r="F20" s="4">
        <v>65.849999999999994</v>
      </c>
      <c r="G20" s="4">
        <v>51.66</v>
      </c>
      <c r="H20" s="4">
        <v>105</v>
      </c>
      <c r="I20" s="4"/>
    </row>
    <row r="21" spans="3:9">
      <c r="C21" s="1">
        <v>23</v>
      </c>
      <c r="D21" s="1"/>
      <c r="E21" s="4">
        <v>25.83</v>
      </c>
      <c r="F21" s="4">
        <v>65.849999999999994</v>
      </c>
      <c r="G21" s="4">
        <v>51.66</v>
      </c>
      <c r="H21" s="4">
        <v>105</v>
      </c>
      <c r="I21" s="4"/>
    </row>
    <row r="22" spans="3:9">
      <c r="C22" s="1">
        <v>24</v>
      </c>
      <c r="D22" s="1"/>
      <c r="E22" s="4">
        <v>25.83</v>
      </c>
      <c r="F22" s="4">
        <v>65.849999999999994</v>
      </c>
      <c r="G22" s="4">
        <v>51.66</v>
      </c>
      <c r="H22" s="4">
        <v>105</v>
      </c>
      <c r="I22" s="4"/>
    </row>
    <row r="23" spans="3:9">
      <c r="C23" s="1">
        <v>25</v>
      </c>
      <c r="D23" s="1"/>
      <c r="E23" s="4">
        <v>25.83</v>
      </c>
      <c r="F23" s="4">
        <v>65.849999999999994</v>
      </c>
      <c r="G23" s="4">
        <v>51.66</v>
      </c>
      <c r="H23" s="4">
        <v>105</v>
      </c>
      <c r="I23" s="4"/>
    </row>
    <row r="24" spans="3:9">
      <c r="C24" s="1">
        <v>26</v>
      </c>
      <c r="D24" s="1"/>
      <c r="E24" s="4">
        <v>25.83</v>
      </c>
      <c r="F24" s="4">
        <v>65.849999999999994</v>
      </c>
      <c r="G24" s="4">
        <v>51.66</v>
      </c>
      <c r="H24" s="4">
        <v>105</v>
      </c>
      <c r="I24" s="4"/>
    </row>
    <row r="25" spans="3:9">
      <c r="C25" s="1">
        <v>27</v>
      </c>
      <c r="D25" s="1"/>
      <c r="E25" s="4">
        <v>25.83</v>
      </c>
      <c r="F25" s="4">
        <v>65.849999999999994</v>
      </c>
      <c r="G25" s="4">
        <v>51.66</v>
      </c>
      <c r="H25" s="4">
        <v>105</v>
      </c>
      <c r="I25" s="4"/>
    </row>
    <row r="26" spans="3:9">
      <c r="C26" s="1">
        <v>28</v>
      </c>
      <c r="D26" s="1"/>
      <c r="E26" s="4">
        <v>25.83</v>
      </c>
      <c r="F26" s="4">
        <v>65.849999999999994</v>
      </c>
      <c r="G26" s="4">
        <v>51.66</v>
      </c>
      <c r="H26" s="4">
        <v>105</v>
      </c>
      <c r="I26" s="4"/>
    </row>
    <row r="27" spans="3:9">
      <c r="C27" s="1">
        <v>29</v>
      </c>
      <c r="D27" s="1"/>
      <c r="E27" s="4">
        <v>25.83</v>
      </c>
      <c r="F27" s="4">
        <v>65.849999999999994</v>
      </c>
      <c r="G27" s="4">
        <v>51.66</v>
      </c>
      <c r="H27" s="4">
        <v>105</v>
      </c>
      <c r="I27" s="4"/>
    </row>
    <row r="28" spans="3:9">
      <c r="C28" s="1">
        <v>30</v>
      </c>
      <c r="D28" s="1"/>
      <c r="E28" s="4">
        <v>25.83</v>
      </c>
      <c r="F28" s="4">
        <v>65.849999999999994</v>
      </c>
      <c r="G28" s="4">
        <v>51.66</v>
      </c>
      <c r="H28" s="4">
        <v>105</v>
      </c>
      <c r="I28" s="4"/>
    </row>
    <row r="29" spans="3:9">
      <c r="C29" s="1">
        <v>31</v>
      </c>
      <c r="D29" s="1"/>
      <c r="E29" s="4">
        <v>25.83</v>
      </c>
      <c r="F29" s="4">
        <v>65.849999999999994</v>
      </c>
      <c r="G29" s="4">
        <v>51.66</v>
      </c>
      <c r="H29" s="4">
        <v>105</v>
      </c>
      <c r="I29" s="4"/>
    </row>
    <row r="30" spans="3:9">
      <c r="C30" s="1">
        <v>32</v>
      </c>
      <c r="D30" s="1"/>
      <c r="E30" s="4">
        <v>25.83</v>
      </c>
      <c r="F30" s="4">
        <v>65.849999999999994</v>
      </c>
      <c r="G30" s="4">
        <v>51.66</v>
      </c>
      <c r="H30" s="4">
        <v>105</v>
      </c>
      <c r="I30" s="4"/>
    </row>
    <row r="31" spans="3:9">
      <c r="C31" s="1">
        <v>33</v>
      </c>
      <c r="D31" s="1"/>
      <c r="E31" s="4">
        <v>25.83</v>
      </c>
      <c r="F31" s="4">
        <v>65.849999999999994</v>
      </c>
      <c r="G31" s="4">
        <v>51.66</v>
      </c>
      <c r="H31" s="4">
        <v>105</v>
      </c>
      <c r="I31" s="4"/>
    </row>
    <row r="32" spans="3:9">
      <c r="C32" s="1">
        <v>34</v>
      </c>
      <c r="D32" s="1"/>
      <c r="E32" s="4">
        <v>25.83</v>
      </c>
      <c r="F32" s="4">
        <v>65.849999999999994</v>
      </c>
      <c r="G32" s="4">
        <v>51.66</v>
      </c>
      <c r="H32" s="4">
        <v>105</v>
      </c>
      <c r="I32" s="4"/>
    </row>
    <row r="33" spans="3:9">
      <c r="C33" s="1">
        <v>35</v>
      </c>
      <c r="D33" s="1"/>
      <c r="E33" s="4">
        <v>25.83</v>
      </c>
      <c r="F33" s="4">
        <v>65.849999999999994</v>
      </c>
      <c r="G33" s="4">
        <v>51.66</v>
      </c>
      <c r="H33" s="4">
        <v>105</v>
      </c>
      <c r="I33" s="4"/>
    </row>
    <row r="34" spans="3:9">
      <c r="C34" s="1">
        <v>36</v>
      </c>
      <c r="D34" s="1"/>
      <c r="E34" s="4">
        <v>25.83</v>
      </c>
      <c r="F34" s="4">
        <v>65.849999999999994</v>
      </c>
      <c r="G34" s="4">
        <v>51.66</v>
      </c>
      <c r="H34" s="4">
        <v>105</v>
      </c>
      <c r="I34" s="4"/>
    </row>
    <row r="35" spans="3:9">
      <c r="C35" s="1">
        <v>37</v>
      </c>
      <c r="D35" s="1"/>
      <c r="E35" s="4">
        <v>25.83</v>
      </c>
      <c r="F35" s="4">
        <v>65.849999999999994</v>
      </c>
      <c r="G35" s="4">
        <v>51.66</v>
      </c>
      <c r="H35" s="4">
        <v>105</v>
      </c>
      <c r="I35" s="4"/>
    </row>
    <row r="36" spans="3:9">
      <c r="C36" s="1">
        <v>38</v>
      </c>
      <c r="D36" s="1"/>
      <c r="E36" s="4">
        <v>25.83</v>
      </c>
      <c r="F36" s="4">
        <v>65.849999999999994</v>
      </c>
      <c r="G36" s="4">
        <v>51.66</v>
      </c>
      <c r="H36" s="4">
        <v>105</v>
      </c>
      <c r="I36" s="4"/>
    </row>
    <row r="37" spans="3:9">
      <c r="C37" s="1">
        <v>39</v>
      </c>
      <c r="D37" s="1"/>
      <c r="E37" s="4">
        <v>25.83</v>
      </c>
      <c r="F37" s="4">
        <v>65.849999999999994</v>
      </c>
      <c r="G37" s="4">
        <v>51.66</v>
      </c>
      <c r="H37" s="4">
        <v>105</v>
      </c>
      <c r="I37" s="4"/>
    </row>
    <row r="38" spans="3:9">
      <c r="C38" s="1">
        <v>40</v>
      </c>
      <c r="D38" s="1"/>
      <c r="E38" s="4">
        <v>25.83</v>
      </c>
      <c r="F38" s="4">
        <v>65.849999999999994</v>
      </c>
      <c r="G38" s="4">
        <v>51.66</v>
      </c>
      <c r="H38" s="4">
        <v>105</v>
      </c>
      <c r="I38" s="4"/>
    </row>
    <row r="39" spans="3:9">
      <c r="C39" s="1">
        <v>41</v>
      </c>
      <c r="D39" s="1"/>
      <c r="E39" s="4">
        <v>25.83</v>
      </c>
      <c r="F39" s="4">
        <v>65.849999999999994</v>
      </c>
      <c r="G39" s="4">
        <v>51.66</v>
      </c>
      <c r="H39" s="4">
        <v>105</v>
      </c>
      <c r="I39" s="4"/>
    </row>
    <row r="40" spans="3:9">
      <c r="C40" s="1">
        <v>42</v>
      </c>
      <c r="D40" s="1"/>
      <c r="E40" s="4">
        <v>25.83</v>
      </c>
      <c r="F40" s="4">
        <v>65.849999999999994</v>
      </c>
      <c r="G40" s="4">
        <v>51.66</v>
      </c>
      <c r="H40" s="4">
        <v>105</v>
      </c>
      <c r="I40" s="4"/>
    </row>
    <row r="41" spans="3:9">
      <c r="C41" s="1">
        <v>43</v>
      </c>
      <c r="D41" s="1"/>
      <c r="E41" s="4">
        <v>25.83</v>
      </c>
      <c r="F41" s="4">
        <v>65.849999999999994</v>
      </c>
      <c r="G41" s="4">
        <v>51.66</v>
      </c>
      <c r="H41" s="4">
        <v>105</v>
      </c>
      <c r="I41" s="4"/>
    </row>
    <row r="42" spans="3:9">
      <c r="C42" s="1">
        <v>44</v>
      </c>
      <c r="D42" s="1"/>
      <c r="E42" s="4">
        <v>25.83</v>
      </c>
      <c r="F42" s="4">
        <v>65.849999999999994</v>
      </c>
      <c r="G42" s="4">
        <v>51.66</v>
      </c>
      <c r="H42" s="4">
        <v>105</v>
      </c>
      <c r="I42" s="4"/>
    </row>
    <row r="43" spans="3:9">
      <c r="C43" s="1">
        <v>45</v>
      </c>
      <c r="D43" s="1"/>
      <c r="E43" s="4">
        <v>25.83</v>
      </c>
      <c r="F43" s="4">
        <v>65.849999999999994</v>
      </c>
      <c r="G43" s="4">
        <v>51.66</v>
      </c>
      <c r="H43" s="4">
        <v>105</v>
      </c>
      <c r="I43" s="4"/>
    </row>
    <row r="44" spans="3:9">
      <c r="C44" s="1">
        <v>46</v>
      </c>
      <c r="D44" s="1"/>
      <c r="E44" s="4">
        <v>25.83</v>
      </c>
      <c r="F44" s="4">
        <v>65.849999999999994</v>
      </c>
      <c r="G44" s="4">
        <v>51.66</v>
      </c>
      <c r="H44" s="4">
        <v>105</v>
      </c>
      <c r="I44" s="4"/>
    </row>
    <row r="45" spans="3:9">
      <c r="C45" s="1">
        <v>47</v>
      </c>
      <c r="D45" s="1"/>
      <c r="E45" s="4">
        <v>25.83</v>
      </c>
      <c r="F45" s="4">
        <v>65.849999999999994</v>
      </c>
      <c r="G45" s="4">
        <v>51.66</v>
      </c>
      <c r="H45" s="4">
        <v>105</v>
      </c>
      <c r="I45" s="4"/>
    </row>
    <row r="46" spans="3:9">
      <c r="C46" s="1">
        <v>48</v>
      </c>
      <c r="D46" s="1"/>
      <c r="E46" s="4">
        <v>25.83</v>
      </c>
      <c r="F46" s="4">
        <v>65.849999999999994</v>
      </c>
      <c r="G46" s="4">
        <v>51.66</v>
      </c>
      <c r="H46" s="4">
        <v>105</v>
      </c>
      <c r="I46" s="4"/>
    </row>
    <row r="47" spans="3:9">
      <c r="C47" s="1">
        <v>49</v>
      </c>
      <c r="D47" s="1"/>
      <c r="E47" s="4">
        <v>25.83</v>
      </c>
      <c r="F47" s="4">
        <v>65.849999999999994</v>
      </c>
      <c r="G47" s="4">
        <v>51.66</v>
      </c>
      <c r="H47" s="4">
        <v>105</v>
      </c>
      <c r="I47" s="4"/>
    </row>
    <row r="48" spans="3:9">
      <c r="C48" s="1">
        <v>50</v>
      </c>
      <c r="D48" s="1"/>
      <c r="E48" s="4">
        <v>25.83</v>
      </c>
      <c r="F48" s="4">
        <v>65.849999999999994</v>
      </c>
      <c r="G48" s="4">
        <v>51.66</v>
      </c>
      <c r="H48" s="4">
        <v>105</v>
      </c>
      <c r="I48" s="4"/>
    </row>
    <row r="49" spans="3:9">
      <c r="C49" s="1">
        <v>51</v>
      </c>
      <c r="D49" s="1"/>
      <c r="E49" s="4">
        <v>25.83</v>
      </c>
      <c r="F49" s="4">
        <v>65.849999999999994</v>
      </c>
      <c r="G49" s="4">
        <v>51.66</v>
      </c>
      <c r="H49" s="4">
        <v>105</v>
      </c>
      <c r="I49" s="4"/>
    </row>
    <row r="50" spans="3:9">
      <c r="C50" s="1">
        <v>52</v>
      </c>
      <c r="D50" s="1"/>
      <c r="E50" s="4">
        <v>25.83</v>
      </c>
      <c r="F50" s="4">
        <v>65.849999999999994</v>
      </c>
      <c r="G50" s="4">
        <v>51.66</v>
      </c>
      <c r="H50" s="4">
        <v>105</v>
      </c>
      <c r="I50" s="4"/>
    </row>
    <row r="51" spans="3:9">
      <c r="C51" s="1">
        <v>53</v>
      </c>
      <c r="D51" s="1"/>
      <c r="E51" s="4">
        <v>25.83</v>
      </c>
      <c r="F51" s="4">
        <v>65.849999999999994</v>
      </c>
      <c r="G51" s="4">
        <v>51.66</v>
      </c>
      <c r="H51" s="4">
        <v>105</v>
      </c>
      <c r="I51" s="4"/>
    </row>
    <row r="52" spans="3:9">
      <c r="C52" s="1">
        <v>54</v>
      </c>
      <c r="D52" s="1"/>
      <c r="E52" s="4">
        <v>25.83</v>
      </c>
      <c r="F52" s="4">
        <v>65.849999999999994</v>
      </c>
      <c r="G52" s="4">
        <v>51.66</v>
      </c>
      <c r="H52" s="4">
        <v>105</v>
      </c>
      <c r="I52" s="4"/>
    </row>
    <row r="53" spans="3:9">
      <c r="C53" s="1">
        <v>55</v>
      </c>
      <c r="D53" s="1"/>
      <c r="E53" s="4">
        <v>25.83</v>
      </c>
      <c r="F53" s="4">
        <v>65.849999999999994</v>
      </c>
      <c r="G53" s="4">
        <v>51.66</v>
      </c>
      <c r="H53" s="4">
        <v>105</v>
      </c>
      <c r="I53" s="4"/>
    </row>
    <row r="54" spans="3:9">
      <c r="C54" s="1">
        <v>56</v>
      </c>
      <c r="D54" s="1"/>
      <c r="E54" s="4">
        <v>25.83</v>
      </c>
      <c r="F54" s="4">
        <v>65.849999999999994</v>
      </c>
      <c r="G54" s="4">
        <v>51.66</v>
      </c>
      <c r="H54" s="4">
        <v>105</v>
      </c>
      <c r="I54" s="4"/>
    </row>
    <row r="55" spans="3:9">
      <c r="C55" s="1">
        <v>57</v>
      </c>
      <c r="D55" s="1"/>
      <c r="E55" s="4">
        <v>25.83</v>
      </c>
      <c r="F55" s="4">
        <v>65.849999999999994</v>
      </c>
      <c r="G55" s="4">
        <v>51.66</v>
      </c>
      <c r="H55" s="4">
        <v>105</v>
      </c>
      <c r="I55" s="4"/>
    </row>
    <row r="56" spans="3:9">
      <c r="C56" s="1">
        <v>58</v>
      </c>
      <c r="D56" s="1"/>
      <c r="E56" s="4">
        <v>25.83</v>
      </c>
      <c r="F56" s="4">
        <v>65.849999999999994</v>
      </c>
      <c r="G56" s="4">
        <v>51.66</v>
      </c>
      <c r="H56" s="4">
        <v>105</v>
      </c>
      <c r="I56" s="4"/>
    </row>
    <row r="57" spans="3:9">
      <c r="C57" s="1">
        <v>59</v>
      </c>
      <c r="D57" s="1"/>
      <c r="E57" s="4">
        <v>25.83</v>
      </c>
      <c r="F57" s="4">
        <v>65.849999999999994</v>
      </c>
      <c r="G57" s="4">
        <v>51.66</v>
      </c>
      <c r="H57" s="4">
        <v>105</v>
      </c>
      <c r="I57" s="4"/>
    </row>
    <row r="58" spans="3:9">
      <c r="C58" s="1">
        <v>60</v>
      </c>
      <c r="D58" s="1"/>
      <c r="E58" s="4">
        <v>25.83</v>
      </c>
      <c r="F58" s="4">
        <v>65.849999999999994</v>
      </c>
      <c r="G58" s="4">
        <v>51.66</v>
      </c>
      <c r="H58" s="4">
        <v>105</v>
      </c>
      <c r="I58" s="4"/>
    </row>
    <row r="59" spans="3:9">
      <c r="C59" s="1">
        <v>61</v>
      </c>
      <c r="D59" s="1"/>
      <c r="E59" s="4">
        <v>26.67</v>
      </c>
      <c r="F59" s="4">
        <v>66.69</v>
      </c>
      <c r="G59" s="4">
        <v>53.34</v>
      </c>
      <c r="H59" s="4">
        <v>106.68</v>
      </c>
      <c r="I59" s="4"/>
    </row>
    <row r="60" spans="3:9">
      <c r="C60" s="1">
        <v>62</v>
      </c>
      <c r="D60" s="1"/>
      <c r="E60" s="4">
        <v>26.67</v>
      </c>
      <c r="F60" s="4">
        <v>66.69</v>
      </c>
      <c r="G60" s="4">
        <v>53.34</v>
      </c>
      <c r="H60" s="4">
        <v>106.68</v>
      </c>
      <c r="I60" s="4"/>
    </row>
    <row r="61" spans="3:9">
      <c r="C61" s="1">
        <v>63</v>
      </c>
      <c r="D61" s="1"/>
      <c r="E61" s="4">
        <v>28.32</v>
      </c>
      <c r="F61" s="4">
        <v>68.34</v>
      </c>
      <c r="G61" s="4">
        <v>56.64</v>
      </c>
      <c r="H61" s="4">
        <v>109.97999999999999</v>
      </c>
      <c r="I61" s="4"/>
    </row>
    <row r="62" spans="3:9">
      <c r="C62" s="1">
        <v>64</v>
      </c>
      <c r="D62" s="1"/>
      <c r="E62" s="4">
        <v>29.160000000000004</v>
      </c>
      <c r="F62" s="4">
        <v>69.179999999999993</v>
      </c>
      <c r="G62" s="4">
        <v>58.320000000000007</v>
      </c>
      <c r="H62" s="4">
        <v>111.66</v>
      </c>
      <c r="I62" s="4"/>
    </row>
    <row r="63" spans="3:9">
      <c r="C63" s="1">
        <v>65</v>
      </c>
      <c r="D63" s="1"/>
      <c r="E63" s="4">
        <v>30.839999999999996</v>
      </c>
      <c r="F63" s="4">
        <v>70.86</v>
      </c>
      <c r="G63" s="4">
        <v>61.679999999999993</v>
      </c>
      <c r="H63" s="4">
        <v>115.02000000000001</v>
      </c>
      <c r="I63" s="4"/>
    </row>
    <row r="64" spans="3:9">
      <c r="C64" s="1">
        <v>66</v>
      </c>
      <c r="D64" s="1"/>
      <c r="E64" s="4">
        <v>31.68</v>
      </c>
      <c r="F64" s="4">
        <v>71.699999999999989</v>
      </c>
      <c r="G64" s="4">
        <v>63.36</v>
      </c>
      <c r="H64" s="4">
        <v>116.69999999999999</v>
      </c>
      <c r="I64" s="4"/>
    </row>
    <row r="65" spans="3:9">
      <c r="C65" s="1">
        <v>67</v>
      </c>
      <c r="D65" s="1"/>
      <c r="E65" s="4">
        <v>33.33</v>
      </c>
      <c r="F65" s="4">
        <v>73.349999999999994</v>
      </c>
      <c r="G65" s="4">
        <v>66.66</v>
      </c>
      <c r="H65" s="4">
        <v>120</v>
      </c>
      <c r="I65" s="4"/>
    </row>
    <row r="66" spans="3:9">
      <c r="C66" s="1">
        <v>68</v>
      </c>
      <c r="D66" s="1"/>
      <c r="E66" s="4">
        <v>34.17</v>
      </c>
      <c r="F66" s="4">
        <v>74.19</v>
      </c>
      <c r="G66" s="4">
        <v>68.34</v>
      </c>
      <c r="H66" s="4">
        <v>121.68</v>
      </c>
      <c r="I66" s="4"/>
    </row>
    <row r="67" spans="3:9">
      <c r="C67" s="1">
        <v>69</v>
      </c>
      <c r="D67" s="1"/>
      <c r="E67" s="4">
        <v>35.01</v>
      </c>
      <c r="F67" s="4">
        <v>75.03</v>
      </c>
      <c r="G67" s="4">
        <v>70.02</v>
      </c>
      <c r="H67" s="4">
        <v>123.35999999999999</v>
      </c>
      <c r="I67" s="4"/>
    </row>
    <row r="68" spans="3:9">
      <c r="C68" s="1">
        <v>70</v>
      </c>
      <c r="D68" s="1"/>
      <c r="E68" s="4">
        <v>36.660000000000004</v>
      </c>
      <c r="F68" s="4">
        <v>76.679999999999993</v>
      </c>
      <c r="G68" s="4">
        <v>73.320000000000007</v>
      </c>
      <c r="H68" s="4">
        <v>126.66</v>
      </c>
      <c r="I68" s="4"/>
    </row>
    <row r="69" spans="3:9">
      <c r="C69" s="1">
        <v>71</v>
      </c>
      <c r="D69" s="1"/>
      <c r="E69" s="4">
        <v>37.5</v>
      </c>
      <c r="F69" s="4">
        <v>77.52</v>
      </c>
      <c r="G69" s="4">
        <v>75</v>
      </c>
      <c r="H69" s="4">
        <v>128.34</v>
      </c>
      <c r="I69" s="4"/>
    </row>
    <row r="70" spans="3:9">
      <c r="C70" s="1">
        <v>72</v>
      </c>
      <c r="D70" s="1"/>
      <c r="E70" s="4">
        <v>39.18</v>
      </c>
      <c r="F70" s="4">
        <v>79.199999999999989</v>
      </c>
      <c r="G70" s="4">
        <v>78.36</v>
      </c>
      <c r="H70" s="4">
        <v>131.69999999999999</v>
      </c>
      <c r="I70" s="4"/>
    </row>
    <row r="71" spans="3:9">
      <c r="C71" s="1">
        <v>73</v>
      </c>
      <c r="D71" s="1"/>
      <c r="E71" s="4">
        <v>40.83</v>
      </c>
      <c r="F71" s="4">
        <v>80.849999999999994</v>
      </c>
      <c r="G71" s="4">
        <v>81.66</v>
      </c>
      <c r="H71" s="4">
        <v>135</v>
      </c>
      <c r="I71" s="4"/>
    </row>
    <row r="72" spans="3:9">
      <c r="C72" s="1">
        <v>74</v>
      </c>
      <c r="D72" s="1"/>
      <c r="E72" s="4">
        <v>42.51</v>
      </c>
      <c r="F72" s="4">
        <v>82.53</v>
      </c>
      <c r="G72" s="4">
        <v>85.02</v>
      </c>
      <c r="H72" s="4">
        <v>138.35999999999999</v>
      </c>
      <c r="I72" s="4"/>
    </row>
    <row r="73" spans="3:9">
      <c r="C73" s="1">
        <v>75</v>
      </c>
      <c r="D73" s="1"/>
      <c r="E73" s="4">
        <v>42.51</v>
      </c>
      <c r="F73" s="4">
        <v>82.53</v>
      </c>
      <c r="G73" s="4">
        <v>85.02</v>
      </c>
      <c r="H73" s="4">
        <v>138.35999999999999</v>
      </c>
      <c r="I73" s="4"/>
    </row>
    <row r="74" spans="3:9">
      <c r="C74" s="1">
        <v>76</v>
      </c>
      <c r="D74" s="1"/>
      <c r="E74" s="4">
        <v>42.51</v>
      </c>
      <c r="F74" s="4">
        <v>82.53</v>
      </c>
      <c r="G74" s="4">
        <v>85.02</v>
      </c>
      <c r="H74" s="4">
        <v>138.35999999999999</v>
      </c>
      <c r="I74" s="4"/>
    </row>
    <row r="75" spans="3:9">
      <c r="C75" s="1">
        <v>77</v>
      </c>
      <c r="D75" s="1"/>
      <c r="E75" s="4">
        <v>42.51</v>
      </c>
      <c r="F75" s="4">
        <v>82.53</v>
      </c>
      <c r="G75" s="4">
        <v>85.02</v>
      </c>
      <c r="H75" s="4">
        <v>138.35999999999999</v>
      </c>
      <c r="I75" s="4"/>
    </row>
    <row r="76" spans="3:9">
      <c r="C76" s="1">
        <v>78</v>
      </c>
      <c r="D76" s="1"/>
      <c r="E76" s="4">
        <v>43.32</v>
      </c>
      <c r="F76" s="4">
        <v>83.34</v>
      </c>
      <c r="G76" s="4">
        <v>86.64</v>
      </c>
      <c r="H76" s="4">
        <v>139.97999999999999</v>
      </c>
      <c r="I76" s="4"/>
    </row>
    <row r="77" spans="3:9">
      <c r="C77" s="1">
        <v>79</v>
      </c>
      <c r="D77" s="1"/>
      <c r="E77" s="4">
        <v>45</v>
      </c>
      <c r="F77" s="4">
        <v>85.02</v>
      </c>
      <c r="G77" s="4">
        <v>90</v>
      </c>
      <c r="H77" s="4">
        <v>143.34</v>
      </c>
      <c r="I77" s="4"/>
    </row>
    <row r="78" spans="3:9">
      <c r="C78" s="1">
        <v>80</v>
      </c>
      <c r="D78" s="1"/>
      <c r="E78" s="4">
        <v>46.68</v>
      </c>
      <c r="F78" s="4">
        <v>86.699999999999989</v>
      </c>
      <c r="G78" s="4">
        <v>93.36</v>
      </c>
      <c r="H78" s="4">
        <v>146.69999999999999</v>
      </c>
      <c r="I78" s="4"/>
    </row>
    <row r="79" spans="3:9">
      <c r="C79" s="1">
        <v>81</v>
      </c>
      <c r="D79" s="1"/>
      <c r="E79" s="4">
        <v>47.49</v>
      </c>
      <c r="F79" s="4">
        <v>87.51</v>
      </c>
      <c r="G79" s="4">
        <v>94.98</v>
      </c>
      <c r="H79" s="4">
        <v>148.32</v>
      </c>
      <c r="I79" s="4"/>
    </row>
    <row r="80" spans="3:9">
      <c r="C80" s="1">
        <v>82</v>
      </c>
      <c r="D80" s="1"/>
      <c r="E80" s="4">
        <v>49.17</v>
      </c>
      <c r="F80" s="4">
        <v>89.19</v>
      </c>
      <c r="G80" s="4">
        <v>98.34</v>
      </c>
      <c r="H80" s="4">
        <v>151.68</v>
      </c>
      <c r="I80" s="4"/>
    </row>
    <row r="81" spans="3:9">
      <c r="C81" s="1">
        <v>83</v>
      </c>
      <c r="D81" s="1"/>
      <c r="E81" s="4">
        <v>50.820000000000007</v>
      </c>
      <c r="F81" s="4">
        <v>90.84</v>
      </c>
      <c r="G81" s="4">
        <v>101.64000000000001</v>
      </c>
      <c r="H81" s="4">
        <v>154.97999999999999</v>
      </c>
      <c r="I81" s="4"/>
    </row>
    <row r="82" spans="3:9">
      <c r="C82" s="1">
        <v>84</v>
      </c>
      <c r="D82" s="1"/>
      <c r="E82" s="4">
        <v>51.66</v>
      </c>
      <c r="F82" s="4">
        <v>91.679999999999993</v>
      </c>
      <c r="G82" s="4">
        <v>103.32</v>
      </c>
      <c r="H82" s="4">
        <v>156.66</v>
      </c>
      <c r="I82" s="4"/>
    </row>
    <row r="83" spans="3:9">
      <c r="C83" s="1">
        <v>85</v>
      </c>
      <c r="D83" s="1"/>
      <c r="E83" s="4">
        <v>52.5</v>
      </c>
      <c r="F83" s="4">
        <v>92.52</v>
      </c>
      <c r="G83" s="4">
        <v>105</v>
      </c>
      <c r="H83" s="4">
        <v>158.34</v>
      </c>
      <c r="I83" s="4"/>
    </row>
    <row r="84" spans="3:9">
      <c r="C84" s="1">
        <v>86</v>
      </c>
      <c r="D84" s="1"/>
      <c r="E84" s="4">
        <v>53.34</v>
      </c>
      <c r="F84" s="4">
        <v>93.36</v>
      </c>
      <c r="G84" s="4">
        <v>106.68</v>
      </c>
      <c r="H84" s="4">
        <v>160.02000000000001</v>
      </c>
      <c r="I84" s="4"/>
    </row>
    <row r="85" spans="3:9">
      <c r="C85" s="1">
        <v>87</v>
      </c>
      <c r="D85" s="1"/>
      <c r="E85" s="4">
        <v>54.179999999999993</v>
      </c>
      <c r="F85" s="4">
        <v>94.199999999999989</v>
      </c>
      <c r="G85" s="4">
        <v>108.35999999999999</v>
      </c>
      <c r="H85" s="4">
        <v>161.69999999999999</v>
      </c>
      <c r="I85" s="4"/>
    </row>
    <row r="86" spans="3:9">
      <c r="C86" s="1">
        <v>88</v>
      </c>
      <c r="D86" s="1"/>
      <c r="E86" s="4">
        <v>54.179999999999993</v>
      </c>
      <c r="F86" s="4">
        <v>94.199999999999989</v>
      </c>
      <c r="G86" s="4">
        <v>108.35999999999999</v>
      </c>
      <c r="H86" s="4">
        <v>161.69999999999999</v>
      </c>
      <c r="I86" s="4"/>
    </row>
    <row r="87" spans="3:9">
      <c r="C87" s="1">
        <v>89</v>
      </c>
      <c r="D87" s="1"/>
      <c r="E87" s="4">
        <v>54.179999999999993</v>
      </c>
      <c r="F87" s="4">
        <v>94.199999999999989</v>
      </c>
      <c r="G87" s="4">
        <v>108.35999999999999</v>
      </c>
      <c r="H87" s="4">
        <v>161.69999999999999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9EBD2-2F15-4C1C-9A12-933463B9EC93}">
  <sheetPr codeName="Sheet51">
    <tabColor theme="5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100</v>
      </c>
      <c r="F13" s="1">
        <v>100</v>
      </c>
      <c r="G13" s="1">
        <v>100</v>
      </c>
      <c r="H13" s="1">
        <v>100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2.5</v>
      </c>
      <c r="F16" s="4">
        <v>3.76</v>
      </c>
      <c r="G16" s="4">
        <v>5</v>
      </c>
      <c r="H16" s="4">
        <v>6.68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2.5</v>
      </c>
      <c r="F17" s="4">
        <v>3.76</v>
      </c>
      <c r="G17" s="4">
        <v>5</v>
      </c>
      <c r="H17" s="4">
        <v>6.68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2.5</v>
      </c>
      <c r="F18" s="4">
        <v>3.76</v>
      </c>
      <c r="G18" s="4">
        <v>5</v>
      </c>
      <c r="H18" s="4">
        <v>6.68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2.5</v>
      </c>
      <c r="F19" s="4">
        <v>3.76</v>
      </c>
      <c r="G19" s="4">
        <v>5</v>
      </c>
      <c r="H19" s="4">
        <v>6.68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2.5</v>
      </c>
      <c r="F20" s="4">
        <v>3.76</v>
      </c>
      <c r="G20" s="4">
        <v>5</v>
      </c>
      <c r="H20" s="4">
        <v>6.68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2.5</v>
      </c>
      <c r="F21" s="4">
        <v>3.76</v>
      </c>
      <c r="G21" s="4">
        <v>5</v>
      </c>
      <c r="H21" s="4">
        <v>6.68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2.5</v>
      </c>
      <c r="F22" s="4">
        <v>3.76</v>
      </c>
      <c r="G22" s="4">
        <v>5</v>
      </c>
      <c r="H22" s="4">
        <v>6.68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2.5</v>
      </c>
      <c r="F23" s="4">
        <v>3.76</v>
      </c>
      <c r="G23" s="4">
        <v>5</v>
      </c>
      <c r="H23" s="4">
        <v>6.68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2.5</v>
      </c>
      <c r="F24" s="4">
        <v>3.76</v>
      </c>
      <c r="G24" s="4">
        <v>5</v>
      </c>
      <c r="H24" s="4">
        <v>6.68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2.5</v>
      </c>
      <c r="F25" s="4">
        <v>3.76</v>
      </c>
      <c r="G25" s="4">
        <v>5</v>
      </c>
      <c r="H25" s="4">
        <v>6.68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2.5</v>
      </c>
      <c r="F26" s="4">
        <v>3.76</v>
      </c>
      <c r="G26" s="4">
        <v>5</v>
      </c>
      <c r="H26" s="4">
        <v>6.68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2.5</v>
      </c>
      <c r="F27" s="4">
        <v>3.76</v>
      </c>
      <c r="G27" s="4">
        <v>5</v>
      </c>
      <c r="H27" s="4">
        <v>6.68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2.5</v>
      </c>
      <c r="F28" s="4">
        <v>3.76</v>
      </c>
      <c r="G28" s="4">
        <v>5</v>
      </c>
      <c r="H28" s="4">
        <v>6.68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2.5</v>
      </c>
      <c r="F29" s="4">
        <v>3.76</v>
      </c>
      <c r="G29" s="4">
        <v>5</v>
      </c>
      <c r="H29" s="4">
        <v>6.68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2.5</v>
      </c>
      <c r="F30" s="4">
        <v>3.76</v>
      </c>
      <c r="G30" s="4">
        <v>5</v>
      </c>
      <c r="H30" s="4">
        <v>6.68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2.5</v>
      </c>
      <c r="F31" s="4">
        <v>3.76</v>
      </c>
      <c r="G31" s="4">
        <v>5</v>
      </c>
      <c r="H31" s="4">
        <v>6.68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2.5</v>
      </c>
      <c r="F32" s="4">
        <v>3.76</v>
      </c>
      <c r="G32" s="4">
        <v>5</v>
      </c>
      <c r="H32" s="4">
        <v>6.68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2.5</v>
      </c>
      <c r="F33" s="4">
        <v>3.76</v>
      </c>
      <c r="G33" s="4">
        <v>5</v>
      </c>
      <c r="H33" s="4">
        <v>6.68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2.5</v>
      </c>
      <c r="F34" s="4">
        <v>3.76</v>
      </c>
      <c r="G34" s="4">
        <v>5</v>
      </c>
      <c r="H34" s="4">
        <v>6.68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2.5</v>
      </c>
      <c r="F35" s="4">
        <v>3.76</v>
      </c>
      <c r="G35" s="4">
        <v>5</v>
      </c>
      <c r="H35" s="4">
        <v>6.68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2.5</v>
      </c>
      <c r="F36" s="4">
        <v>3.76</v>
      </c>
      <c r="G36" s="4">
        <v>5</v>
      </c>
      <c r="H36" s="4">
        <v>6.68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2.5</v>
      </c>
      <c r="F37" s="4">
        <v>3.76</v>
      </c>
      <c r="G37" s="4">
        <v>5</v>
      </c>
      <c r="H37" s="4">
        <v>6.68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2.5</v>
      </c>
      <c r="F38" s="4">
        <v>3.76</v>
      </c>
      <c r="G38" s="4">
        <v>5</v>
      </c>
      <c r="H38" s="4">
        <v>6.68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2.5</v>
      </c>
      <c r="F39" s="4">
        <v>3.76</v>
      </c>
      <c r="G39" s="4">
        <v>5</v>
      </c>
      <c r="H39" s="4">
        <v>6.68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2.5</v>
      </c>
      <c r="F40" s="4">
        <v>3.76</v>
      </c>
      <c r="G40" s="4">
        <v>5</v>
      </c>
      <c r="H40" s="4">
        <v>6.68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3.34</v>
      </c>
      <c r="F41" s="4">
        <v>4.5999999999999996</v>
      </c>
      <c r="G41" s="4">
        <v>6.68</v>
      </c>
      <c r="H41" s="4">
        <v>8.36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3.34</v>
      </c>
      <c r="F42" s="4">
        <v>4.5999999999999996</v>
      </c>
      <c r="G42" s="4">
        <v>6.68</v>
      </c>
      <c r="H42" s="4">
        <v>8.36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4.16</v>
      </c>
      <c r="F43" s="4">
        <v>5.42</v>
      </c>
      <c r="G43" s="4">
        <v>8.32</v>
      </c>
      <c r="H43" s="4">
        <v>10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4.16</v>
      </c>
      <c r="F44" s="4">
        <v>5.42</v>
      </c>
      <c r="G44" s="4">
        <v>8.32</v>
      </c>
      <c r="H44" s="4">
        <v>10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5</v>
      </c>
      <c r="F45" s="4">
        <v>6.26</v>
      </c>
      <c r="G45" s="4">
        <v>10</v>
      </c>
      <c r="H45" s="4">
        <v>11.68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5.84</v>
      </c>
      <c r="F46" s="4">
        <v>7.1</v>
      </c>
      <c r="G46" s="4">
        <v>11.68</v>
      </c>
      <c r="H46" s="4">
        <v>13.36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6.66</v>
      </c>
      <c r="F47" s="4">
        <v>7.92</v>
      </c>
      <c r="G47" s="4">
        <v>13.32</v>
      </c>
      <c r="H47" s="4">
        <v>15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7.5</v>
      </c>
      <c r="F48" s="4">
        <v>8.76</v>
      </c>
      <c r="G48" s="4">
        <v>15</v>
      </c>
      <c r="H48" s="4">
        <v>16.68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8.34</v>
      </c>
      <c r="F49" s="4">
        <v>9.6</v>
      </c>
      <c r="G49" s="4">
        <v>16.68</v>
      </c>
      <c r="H49" s="4">
        <v>18.36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9.16</v>
      </c>
      <c r="F50" s="4">
        <v>10.42</v>
      </c>
      <c r="G50" s="4">
        <v>18.32</v>
      </c>
      <c r="H50" s="4">
        <v>20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10</v>
      </c>
      <c r="F51" s="4">
        <v>11.26</v>
      </c>
      <c r="G51" s="4">
        <v>20</v>
      </c>
      <c r="H51" s="4">
        <v>21.68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11.66</v>
      </c>
      <c r="F52" s="4">
        <v>12.92</v>
      </c>
      <c r="G52" s="4">
        <v>23.32</v>
      </c>
      <c r="H52" s="4">
        <v>25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12.5</v>
      </c>
      <c r="F53" s="4">
        <v>13.76</v>
      </c>
      <c r="G53" s="4">
        <v>25</v>
      </c>
      <c r="H53" s="4">
        <v>26.68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14.16</v>
      </c>
      <c r="F54" s="4">
        <v>15.42</v>
      </c>
      <c r="G54" s="4">
        <v>28.32</v>
      </c>
      <c r="H54" s="4">
        <v>30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15.84</v>
      </c>
      <c r="F55" s="4">
        <v>17.100000000000001</v>
      </c>
      <c r="G55" s="4">
        <v>31.68</v>
      </c>
      <c r="H55" s="4">
        <v>33.36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17.5</v>
      </c>
      <c r="F56" s="4">
        <v>18.760000000000002</v>
      </c>
      <c r="G56" s="4">
        <v>35</v>
      </c>
      <c r="H56" s="4">
        <v>36.68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20</v>
      </c>
      <c r="F57" s="4">
        <v>21.26</v>
      </c>
      <c r="G57" s="4">
        <v>40</v>
      </c>
      <c r="H57" s="4">
        <v>41.68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22.5</v>
      </c>
      <c r="F58" s="4">
        <v>23.76</v>
      </c>
      <c r="G58" s="4">
        <v>45</v>
      </c>
      <c r="H58" s="4">
        <v>46.68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25</v>
      </c>
      <c r="F59" s="4">
        <v>26.26</v>
      </c>
      <c r="G59" s="4">
        <v>50</v>
      </c>
      <c r="H59" s="4">
        <v>51.68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27.5</v>
      </c>
      <c r="F60" s="4">
        <v>28.76</v>
      </c>
      <c r="G60" s="4">
        <v>55</v>
      </c>
      <c r="H60" s="4">
        <v>56.68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30.84</v>
      </c>
      <c r="F61" s="4">
        <v>32.1</v>
      </c>
      <c r="G61" s="4">
        <v>61.68</v>
      </c>
      <c r="H61" s="4">
        <v>63.36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35.840000000000003</v>
      </c>
      <c r="F62" s="4">
        <v>37.1</v>
      </c>
      <c r="G62" s="4">
        <v>71.680000000000007</v>
      </c>
      <c r="H62" s="4">
        <v>73.36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39.159999999999997</v>
      </c>
      <c r="F63" s="4">
        <v>40.42</v>
      </c>
      <c r="G63" s="4">
        <v>78.319999999999993</v>
      </c>
      <c r="H63" s="4">
        <v>80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43.34</v>
      </c>
      <c r="F64" s="4">
        <v>44.6</v>
      </c>
      <c r="G64" s="4">
        <v>86.68</v>
      </c>
      <c r="H64" s="4">
        <v>88.36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47.5</v>
      </c>
      <c r="F65" s="4">
        <v>48.76</v>
      </c>
      <c r="G65" s="4">
        <v>95</v>
      </c>
      <c r="H65" s="4">
        <v>96.68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52.5</v>
      </c>
      <c r="F66" s="4">
        <v>53.76</v>
      </c>
      <c r="G66" s="4">
        <v>105</v>
      </c>
      <c r="H66" s="4">
        <v>106.68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56.66</v>
      </c>
      <c r="F67" s="4">
        <v>57.92</v>
      </c>
      <c r="G67" s="4">
        <v>113.32</v>
      </c>
      <c r="H67" s="4">
        <v>115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62.5</v>
      </c>
      <c r="F68" s="4">
        <v>63.76</v>
      </c>
      <c r="G68" s="4">
        <v>125</v>
      </c>
      <c r="H68" s="4">
        <v>126.68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68.34</v>
      </c>
      <c r="F69" s="4">
        <v>69.599999999999994</v>
      </c>
      <c r="G69" s="4">
        <v>136.68</v>
      </c>
      <c r="H69" s="4">
        <v>138.36000000000001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75</v>
      </c>
      <c r="F70" s="4">
        <v>76.260000000000005</v>
      </c>
      <c r="G70" s="4">
        <v>150</v>
      </c>
      <c r="H70" s="4">
        <v>151.68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82.5</v>
      </c>
      <c r="F71" s="4">
        <v>83.76</v>
      </c>
      <c r="G71" s="4">
        <v>165</v>
      </c>
      <c r="H71" s="4">
        <v>166.68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90</v>
      </c>
      <c r="F72" s="4">
        <v>91.26</v>
      </c>
      <c r="G72" s="4">
        <v>180</v>
      </c>
      <c r="H72" s="4">
        <v>181.68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92.5</v>
      </c>
      <c r="F73" s="4">
        <v>93.76</v>
      </c>
      <c r="G73" s="4">
        <v>185</v>
      </c>
      <c r="H73" s="4">
        <v>186.68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100.84</v>
      </c>
      <c r="F74" s="4">
        <v>102.1</v>
      </c>
      <c r="G74" s="4">
        <v>201.68</v>
      </c>
      <c r="H74" s="4">
        <v>203.36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110.84</v>
      </c>
      <c r="F75" s="4">
        <v>112.1</v>
      </c>
      <c r="G75" s="4">
        <v>221.68</v>
      </c>
      <c r="H75" s="4">
        <v>223.36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120.84</v>
      </c>
      <c r="F76" s="4">
        <v>122.1</v>
      </c>
      <c r="G76" s="4">
        <v>241.68</v>
      </c>
      <c r="H76" s="4">
        <v>243.36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132.5</v>
      </c>
      <c r="F77" s="4">
        <v>133.76</v>
      </c>
      <c r="G77" s="4">
        <v>265</v>
      </c>
      <c r="H77" s="4">
        <v>266.68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144.16</v>
      </c>
      <c r="F78" s="4">
        <v>145.41999999999999</v>
      </c>
      <c r="G78" s="4">
        <v>288.32</v>
      </c>
      <c r="H78" s="4">
        <v>290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158.34</v>
      </c>
      <c r="F79" s="4">
        <v>159.6</v>
      </c>
      <c r="G79" s="4">
        <v>316.68</v>
      </c>
      <c r="H79" s="4">
        <v>318.36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173.34</v>
      </c>
      <c r="F80" s="4">
        <v>174.6</v>
      </c>
      <c r="G80" s="4">
        <v>346.68</v>
      </c>
      <c r="H80" s="4">
        <v>348.36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190.84</v>
      </c>
      <c r="F81" s="4">
        <v>192.1</v>
      </c>
      <c r="G81" s="4">
        <v>381.68</v>
      </c>
      <c r="H81" s="4">
        <v>383.36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206.66</v>
      </c>
      <c r="F82" s="4">
        <v>207.92</v>
      </c>
      <c r="G82" s="4">
        <v>413.32</v>
      </c>
      <c r="H82" s="4">
        <v>415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219.16</v>
      </c>
      <c r="F83" s="4">
        <v>220.42</v>
      </c>
      <c r="G83" s="4">
        <v>438.32</v>
      </c>
      <c r="H83" s="4">
        <v>440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229.16</v>
      </c>
      <c r="F84" s="4">
        <v>230.42</v>
      </c>
      <c r="G84" s="4">
        <v>458.32</v>
      </c>
      <c r="H84" s="4">
        <v>460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234.16</v>
      </c>
      <c r="F85" s="4">
        <v>235.42</v>
      </c>
      <c r="G85" s="4">
        <v>468.32</v>
      </c>
      <c r="H85" s="4">
        <v>470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234.16</v>
      </c>
      <c r="F86" s="4">
        <v>235.42</v>
      </c>
      <c r="G86" s="4">
        <v>468.32</v>
      </c>
      <c r="H86" s="4">
        <v>470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234.16</v>
      </c>
      <c r="F87" s="4">
        <v>235.42</v>
      </c>
      <c r="G87" s="4">
        <v>468.32</v>
      </c>
      <c r="H87" s="4">
        <v>470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02B02-AC0E-40E3-BF81-1587E41ACF16}">
  <sheetPr codeName="Sheet52">
    <tabColor theme="5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2.5</v>
      </c>
      <c r="F16" s="4">
        <v>5.01</v>
      </c>
      <c r="G16" s="4">
        <v>5</v>
      </c>
      <c r="H16" s="4">
        <v>8.34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2.5</v>
      </c>
      <c r="F17" s="4">
        <v>5.01</v>
      </c>
      <c r="G17" s="4">
        <v>5</v>
      </c>
      <c r="H17" s="4">
        <v>8.34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2.5</v>
      </c>
      <c r="F18" s="4">
        <v>5.01</v>
      </c>
      <c r="G18" s="4">
        <v>5</v>
      </c>
      <c r="H18" s="4">
        <v>8.34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2.5</v>
      </c>
      <c r="F19" s="4">
        <v>5.01</v>
      </c>
      <c r="G19" s="4">
        <v>5</v>
      </c>
      <c r="H19" s="4">
        <v>8.34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2.5</v>
      </c>
      <c r="F20" s="4">
        <v>5.01</v>
      </c>
      <c r="G20" s="4">
        <v>5</v>
      </c>
      <c r="H20" s="4">
        <v>8.34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2.5</v>
      </c>
      <c r="F21" s="4">
        <v>5.01</v>
      </c>
      <c r="G21" s="4">
        <v>5</v>
      </c>
      <c r="H21" s="4">
        <v>8.34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2.5</v>
      </c>
      <c r="F22" s="4">
        <v>5.01</v>
      </c>
      <c r="G22" s="4">
        <v>5</v>
      </c>
      <c r="H22" s="4">
        <v>8.34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2.5</v>
      </c>
      <c r="F23" s="4">
        <v>5.01</v>
      </c>
      <c r="G23" s="4">
        <v>5</v>
      </c>
      <c r="H23" s="4">
        <v>8.34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2.5</v>
      </c>
      <c r="F24" s="4">
        <v>5.01</v>
      </c>
      <c r="G24" s="4">
        <v>5</v>
      </c>
      <c r="H24" s="4">
        <v>8.34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2.5</v>
      </c>
      <c r="F25" s="4">
        <v>5.01</v>
      </c>
      <c r="G25" s="4">
        <v>5</v>
      </c>
      <c r="H25" s="4">
        <v>8.34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2.5</v>
      </c>
      <c r="F26" s="4">
        <v>5.01</v>
      </c>
      <c r="G26" s="4">
        <v>5</v>
      </c>
      <c r="H26" s="4">
        <v>8.34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2.5</v>
      </c>
      <c r="F27" s="4">
        <v>5.01</v>
      </c>
      <c r="G27" s="4">
        <v>5</v>
      </c>
      <c r="H27" s="4">
        <v>8.34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2.5</v>
      </c>
      <c r="F28" s="4">
        <v>5.01</v>
      </c>
      <c r="G28" s="4">
        <v>5</v>
      </c>
      <c r="H28" s="4">
        <v>8.34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2.5</v>
      </c>
      <c r="F29" s="4">
        <v>5.01</v>
      </c>
      <c r="G29" s="4">
        <v>5</v>
      </c>
      <c r="H29" s="4">
        <v>8.34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2.5</v>
      </c>
      <c r="F30" s="4">
        <v>5.01</v>
      </c>
      <c r="G30" s="4">
        <v>5</v>
      </c>
      <c r="H30" s="4">
        <v>8.34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2.5</v>
      </c>
      <c r="F31" s="4">
        <v>5.01</v>
      </c>
      <c r="G31" s="4">
        <v>5</v>
      </c>
      <c r="H31" s="4">
        <v>8.34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2.5</v>
      </c>
      <c r="F32" s="4">
        <v>5.01</v>
      </c>
      <c r="G32" s="4">
        <v>5</v>
      </c>
      <c r="H32" s="4">
        <v>8.34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2.5</v>
      </c>
      <c r="F33" s="4">
        <v>5.01</v>
      </c>
      <c r="G33" s="4">
        <v>5</v>
      </c>
      <c r="H33" s="4">
        <v>8.34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2.5</v>
      </c>
      <c r="F34" s="4">
        <v>5.01</v>
      </c>
      <c r="G34" s="4">
        <v>5</v>
      </c>
      <c r="H34" s="4">
        <v>8.34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2.5</v>
      </c>
      <c r="F35" s="4">
        <v>5.01</v>
      </c>
      <c r="G35" s="4">
        <v>5</v>
      </c>
      <c r="H35" s="4">
        <v>8.34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2.5</v>
      </c>
      <c r="F36" s="4">
        <v>5.01</v>
      </c>
      <c r="G36" s="4">
        <v>5</v>
      </c>
      <c r="H36" s="4">
        <v>8.34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2.5</v>
      </c>
      <c r="F37" s="4">
        <v>5.01</v>
      </c>
      <c r="G37" s="4">
        <v>5</v>
      </c>
      <c r="H37" s="4">
        <v>8.34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2.5</v>
      </c>
      <c r="F38" s="4">
        <v>5.01</v>
      </c>
      <c r="G38" s="4">
        <v>5</v>
      </c>
      <c r="H38" s="4">
        <v>8.34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2.5</v>
      </c>
      <c r="F39" s="4">
        <v>5.01</v>
      </c>
      <c r="G39" s="4">
        <v>5</v>
      </c>
      <c r="H39" s="4">
        <v>8.34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2.5</v>
      </c>
      <c r="F40" s="4">
        <v>5.01</v>
      </c>
      <c r="G40" s="4">
        <v>5</v>
      </c>
      <c r="H40" s="4">
        <v>8.34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2.5</v>
      </c>
      <c r="F41" s="4">
        <v>5.01</v>
      </c>
      <c r="G41" s="4">
        <v>5</v>
      </c>
      <c r="H41" s="4">
        <v>8.34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2.5</v>
      </c>
      <c r="F42" s="4">
        <v>5.01</v>
      </c>
      <c r="G42" s="4">
        <v>5</v>
      </c>
      <c r="H42" s="4">
        <v>8.34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2.5</v>
      </c>
      <c r="F43" s="4">
        <v>5.01</v>
      </c>
      <c r="G43" s="4">
        <v>5</v>
      </c>
      <c r="H43" s="4">
        <v>8.34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2.5</v>
      </c>
      <c r="F44" s="4">
        <v>5.01</v>
      </c>
      <c r="G44" s="4">
        <v>5</v>
      </c>
      <c r="H44" s="4">
        <v>8.34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3.33</v>
      </c>
      <c r="F45" s="4">
        <v>5.84</v>
      </c>
      <c r="G45" s="4">
        <v>6.66</v>
      </c>
      <c r="H45" s="4">
        <v>10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3.33</v>
      </c>
      <c r="F46" s="4">
        <v>5.84</v>
      </c>
      <c r="G46" s="4">
        <v>6.66</v>
      </c>
      <c r="H46" s="4">
        <v>10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3.33</v>
      </c>
      <c r="F47" s="4">
        <v>5.84</v>
      </c>
      <c r="G47" s="4">
        <v>6.66</v>
      </c>
      <c r="H47" s="4">
        <v>10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3.33</v>
      </c>
      <c r="F48" s="4">
        <v>5.84</v>
      </c>
      <c r="G48" s="4">
        <v>6.66</v>
      </c>
      <c r="H48" s="4">
        <v>10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4.17</v>
      </c>
      <c r="F49" s="4">
        <v>6.68</v>
      </c>
      <c r="G49" s="4">
        <v>8.34</v>
      </c>
      <c r="H49" s="4">
        <v>11.68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4.17</v>
      </c>
      <c r="F50" s="4">
        <v>6.68</v>
      </c>
      <c r="G50" s="4">
        <v>8.34</v>
      </c>
      <c r="H50" s="4">
        <v>11.68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4.17</v>
      </c>
      <c r="F51" s="4">
        <v>6.68</v>
      </c>
      <c r="G51" s="4">
        <v>8.34</v>
      </c>
      <c r="H51" s="4">
        <v>11.68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5</v>
      </c>
      <c r="F52" s="4">
        <v>7.51</v>
      </c>
      <c r="G52" s="4">
        <v>10</v>
      </c>
      <c r="H52" s="4">
        <v>13.34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5</v>
      </c>
      <c r="F53" s="4">
        <v>7.51</v>
      </c>
      <c r="G53" s="4">
        <v>10</v>
      </c>
      <c r="H53" s="4">
        <v>13.34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5.83</v>
      </c>
      <c r="F54" s="4">
        <v>8.34</v>
      </c>
      <c r="G54" s="4">
        <v>11.66</v>
      </c>
      <c r="H54" s="4">
        <v>15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5.83</v>
      </c>
      <c r="F55" s="4">
        <v>8.34</v>
      </c>
      <c r="G55" s="4">
        <v>11.66</v>
      </c>
      <c r="H55" s="4">
        <v>15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6.67</v>
      </c>
      <c r="F56" s="4">
        <v>9.18</v>
      </c>
      <c r="G56" s="4">
        <v>13.34</v>
      </c>
      <c r="H56" s="4">
        <v>16.68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7.5</v>
      </c>
      <c r="F57" s="4">
        <v>10.01</v>
      </c>
      <c r="G57" s="4">
        <v>15</v>
      </c>
      <c r="H57" s="4">
        <v>18.34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8.33</v>
      </c>
      <c r="F58" s="4">
        <v>10.84</v>
      </c>
      <c r="G58" s="4">
        <v>16.66</v>
      </c>
      <c r="H58" s="4">
        <v>20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9.17</v>
      </c>
      <c r="F59" s="4">
        <v>11.68</v>
      </c>
      <c r="G59" s="4">
        <v>18.34</v>
      </c>
      <c r="H59" s="4">
        <v>21.68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10</v>
      </c>
      <c r="F60" s="4">
        <v>12.51</v>
      </c>
      <c r="G60" s="4">
        <v>20</v>
      </c>
      <c r="H60" s="4">
        <v>23.34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10.83</v>
      </c>
      <c r="F61" s="4">
        <v>13.34</v>
      </c>
      <c r="G61" s="4">
        <v>21.66</v>
      </c>
      <c r="H61" s="4">
        <v>25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11.67</v>
      </c>
      <c r="F62" s="4">
        <v>14.18</v>
      </c>
      <c r="G62" s="4">
        <v>23.34</v>
      </c>
      <c r="H62" s="4">
        <v>26.68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12.5</v>
      </c>
      <c r="F63" s="4">
        <v>15.01</v>
      </c>
      <c r="G63" s="4">
        <v>25</v>
      </c>
      <c r="H63" s="4">
        <v>28.34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14.17</v>
      </c>
      <c r="F64" s="4">
        <v>16.68</v>
      </c>
      <c r="G64" s="4">
        <v>28.34</v>
      </c>
      <c r="H64" s="4">
        <v>31.68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15</v>
      </c>
      <c r="F65" s="4">
        <v>17.510000000000002</v>
      </c>
      <c r="G65" s="4">
        <v>30</v>
      </c>
      <c r="H65" s="4">
        <v>33.340000000000003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15.83</v>
      </c>
      <c r="F66" s="4">
        <v>18.34</v>
      </c>
      <c r="G66" s="4">
        <v>31.66</v>
      </c>
      <c r="H66" s="4">
        <v>35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16.670000000000002</v>
      </c>
      <c r="F67" s="4">
        <v>19.18</v>
      </c>
      <c r="G67" s="4">
        <v>33.340000000000003</v>
      </c>
      <c r="H67" s="4">
        <v>36.68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18.329999999999998</v>
      </c>
      <c r="F68" s="4">
        <v>20.84</v>
      </c>
      <c r="G68" s="4">
        <v>36.659999999999997</v>
      </c>
      <c r="H68" s="4">
        <v>40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19.170000000000002</v>
      </c>
      <c r="F69" s="4">
        <v>21.68</v>
      </c>
      <c r="G69" s="4">
        <v>38.340000000000003</v>
      </c>
      <c r="H69" s="4">
        <v>41.68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20.83</v>
      </c>
      <c r="F70" s="4">
        <v>23.34</v>
      </c>
      <c r="G70" s="4">
        <v>41.66</v>
      </c>
      <c r="H70" s="4">
        <v>45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22.5</v>
      </c>
      <c r="F71" s="4">
        <v>25.01</v>
      </c>
      <c r="G71" s="4">
        <v>45</v>
      </c>
      <c r="H71" s="4">
        <v>48.34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24.17</v>
      </c>
      <c r="F72" s="4">
        <v>26.68</v>
      </c>
      <c r="G72" s="4">
        <v>48.34</v>
      </c>
      <c r="H72" s="4">
        <v>51.68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24.17</v>
      </c>
      <c r="F73" s="4">
        <v>26.68</v>
      </c>
      <c r="G73" s="4">
        <v>48.34</v>
      </c>
      <c r="H73" s="4">
        <v>51.68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25</v>
      </c>
      <c r="F74" s="4">
        <v>27.51</v>
      </c>
      <c r="G74" s="4">
        <v>50</v>
      </c>
      <c r="H74" s="4">
        <v>53.34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26.67</v>
      </c>
      <c r="F75" s="4">
        <v>29.18</v>
      </c>
      <c r="G75" s="4">
        <v>53.34</v>
      </c>
      <c r="H75" s="4">
        <v>56.68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29.17</v>
      </c>
      <c r="F76" s="4">
        <v>31.68</v>
      </c>
      <c r="G76" s="4">
        <v>58.34</v>
      </c>
      <c r="H76" s="4">
        <v>61.68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30.83</v>
      </c>
      <c r="F77" s="4">
        <v>33.340000000000003</v>
      </c>
      <c r="G77" s="4">
        <v>61.66</v>
      </c>
      <c r="H77" s="4">
        <v>65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32.5</v>
      </c>
      <c r="F78" s="4">
        <v>35.01</v>
      </c>
      <c r="G78" s="4">
        <v>65</v>
      </c>
      <c r="H78" s="4">
        <v>68.34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35</v>
      </c>
      <c r="F79" s="4">
        <v>37.51</v>
      </c>
      <c r="G79" s="4">
        <v>70</v>
      </c>
      <c r="H79" s="4">
        <v>73.34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37.5</v>
      </c>
      <c r="F80" s="4">
        <v>40.01</v>
      </c>
      <c r="G80" s="4">
        <v>75</v>
      </c>
      <c r="H80" s="4">
        <v>78.34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39.17</v>
      </c>
      <c r="F81" s="4">
        <v>41.68</v>
      </c>
      <c r="G81" s="4">
        <v>78.34</v>
      </c>
      <c r="H81" s="4">
        <v>81.680000000000007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41.67</v>
      </c>
      <c r="F82" s="4">
        <v>44.18</v>
      </c>
      <c r="G82" s="4">
        <v>83.34</v>
      </c>
      <c r="H82" s="4">
        <v>86.68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43.33</v>
      </c>
      <c r="F83" s="4">
        <v>45.84</v>
      </c>
      <c r="G83" s="4">
        <v>86.66</v>
      </c>
      <c r="H83" s="4">
        <v>90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44.17</v>
      </c>
      <c r="F84" s="4">
        <v>46.68</v>
      </c>
      <c r="G84" s="4">
        <v>88.34</v>
      </c>
      <c r="H84" s="4">
        <v>91.68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45</v>
      </c>
      <c r="F85" s="4">
        <v>47.51</v>
      </c>
      <c r="G85" s="4">
        <v>90</v>
      </c>
      <c r="H85" s="4">
        <v>93.34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45</v>
      </c>
      <c r="F86" s="4">
        <v>47.51</v>
      </c>
      <c r="G86" s="4">
        <v>90</v>
      </c>
      <c r="H86" s="4">
        <v>93.34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45</v>
      </c>
      <c r="F87" s="4">
        <v>47.51</v>
      </c>
      <c r="G87" s="4">
        <v>90</v>
      </c>
      <c r="H87" s="4">
        <v>93.34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8FF0-A2A1-43A8-92D2-338A05A569D6}">
  <sheetPr codeName="Sheet53">
    <tabColor theme="5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100</v>
      </c>
      <c r="F13" s="1">
        <v>100</v>
      </c>
      <c r="G13" s="1">
        <v>100</v>
      </c>
      <c r="H13" s="1">
        <v>100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11.66</v>
      </c>
      <c r="F16" s="4">
        <v>19.16</v>
      </c>
      <c r="G16" s="4">
        <v>23.32</v>
      </c>
      <c r="H16" s="4">
        <v>33.32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11.66</v>
      </c>
      <c r="F17" s="4">
        <v>19.16</v>
      </c>
      <c r="G17" s="4">
        <v>23.32</v>
      </c>
      <c r="H17" s="4">
        <v>33.32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11.66</v>
      </c>
      <c r="F18" s="4">
        <v>19.16</v>
      </c>
      <c r="G18" s="4">
        <v>23.32</v>
      </c>
      <c r="H18" s="4">
        <v>33.32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11.66</v>
      </c>
      <c r="F19" s="4">
        <v>19.16</v>
      </c>
      <c r="G19" s="4">
        <v>23.32</v>
      </c>
      <c r="H19" s="4">
        <v>33.32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11.66</v>
      </c>
      <c r="F20" s="4">
        <v>19.16</v>
      </c>
      <c r="G20" s="4">
        <v>23.32</v>
      </c>
      <c r="H20" s="4">
        <v>33.32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11.66</v>
      </c>
      <c r="F21" s="4">
        <v>19.16</v>
      </c>
      <c r="G21" s="4">
        <v>23.32</v>
      </c>
      <c r="H21" s="4">
        <v>33.32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11.66</v>
      </c>
      <c r="F22" s="4">
        <v>19.16</v>
      </c>
      <c r="G22" s="4">
        <v>23.32</v>
      </c>
      <c r="H22" s="4">
        <v>33.32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11.66</v>
      </c>
      <c r="F23" s="4">
        <v>19.16</v>
      </c>
      <c r="G23" s="4">
        <v>23.32</v>
      </c>
      <c r="H23" s="4">
        <v>33.32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11.66</v>
      </c>
      <c r="F24" s="4">
        <v>19.16</v>
      </c>
      <c r="G24" s="4">
        <v>23.32</v>
      </c>
      <c r="H24" s="4">
        <v>33.32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11.66</v>
      </c>
      <c r="F25" s="4">
        <v>19.16</v>
      </c>
      <c r="G25" s="4">
        <v>23.32</v>
      </c>
      <c r="H25" s="4">
        <v>33.32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11.66</v>
      </c>
      <c r="F26" s="4">
        <v>19.16</v>
      </c>
      <c r="G26" s="4">
        <v>23.32</v>
      </c>
      <c r="H26" s="4">
        <v>33.32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11.66</v>
      </c>
      <c r="F27" s="4">
        <v>19.16</v>
      </c>
      <c r="G27" s="4">
        <v>23.32</v>
      </c>
      <c r="H27" s="4">
        <v>33.32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11.66</v>
      </c>
      <c r="F28" s="4">
        <v>19.16</v>
      </c>
      <c r="G28" s="4">
        <v>23.32</v>
      </c>
      <c r="H28" s="4">
        <v>33.32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11.66</v>
      </c>
      <c r="F29" s="4">
        <v>19.16</v>
      </c>
      <c r="G29" s="4">
        <v>23.32</v>
      </c>
      <c r="H29" s="4">
        <v>33.32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11.66</v>
      </c>
      <c r="F30" s="4">
        <v>19.16</v>
      </c>
      <c r="G30" s="4">
        <v>23.32</v>
      </c>
      <c r="H30" s="4">
        <v>33.32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11.66</v>
      </c>
      <c r="F31" s="4">
        <v>19.16</v>
      </c>
      <c r="G31" s="4">
        <v>23.32</v>
      </c>
      <c r="H31" s="4">
        <v>33.32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11.66</v>
      </c>
      <c r="F32" s="4">
        <v>19.16</v>
      </c>
      <c r="G32" s="4">
        <v>23.32</v>
      </c>
      <c r="H32" s="4">
        <v>33.32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11.66</v>
      </c>
      <c r="F33" s="4">
        <v>19.16</v>
      </c>
      <c r="G33" s="4">
        <v>23.32</v>
      </c>
      <c r="H33" s="4">
        <v>33.32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11.66</v>
      </c>
      <c r="F34" s="4">
        <v>19.16</v>
      </c>
      <c r="G34" s="4">
        <v>23.32</v>
      </c>
      <c r="H34" s="4">
        <v>33.32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11.66</v>
      </c>
      <c r="F35" s="4">
        <v>19.16</v>
      </c>
      <c r="G35" s="4">
        <v>23.32</v>
      </c>
      <c r="H35" s="4">
        <v>33.32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11.66</v>
      </c>
      <c r="F36" s="4">
        <v>19.16</v>
      </c>
      <c r="G36" s="4">
        <v>23.32</v>
      </c>
      <c r="H36" s="4">
        <v>33.32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11.66</v>
      </c>
      <c r="F37" s="4">
        <v>19.16</v>
      </c>
      <c r="G37" s="4">
        <v>23.32</v>
      </c>
      <c r="H37" s="4">
        <v>33.32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11.66</v>
      </c>
      <c r="F38" s="4">
        <v>19.16</v>
      </c>
      <c r="G38" s="4">
        <v>23.32</v>
      </c>
      <c r="H38" s="4">
        <v>33.32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11.66</v>
      </c>
      <c r="F39" s="4">
        <v>19.16</v>
      </c>
      <c r="G39" s="4">
        <v>23.32</v>
      </c>
      <c r="H39" s="4">
        <v>33.32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12.5</v>
      </c>
      <c r="F40" s="4">
        <v>20</v>
      </c>
      <c r="G40" s="4">
        <v>25</v>
      </c>
      <c r="H40" s="4">
        <v>35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13.34</v>
      </c>
      <c r="F41" s="4">
        <v>20.84</v>
      </c>
      <c r="G41" s="4">
        <v>26.68</v>
      </c>
      <c r="H41" s="4">
        <v>36.68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13.34</v>
      </c>
      <c r="F42" s="4">
        <v>20.84</v>
      </c>
      <c r="G42" s="4">
        <v>26.68</v>
      </c>
      <c r="H42" s="4">
        <v>36.68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14.16</v>
      </c>
      <c r="F43" s="4">
        <v>21.66</v>
      </c>
      <c r="G43" s="4">
        <v>28.32</v>
      </c>
      <c r="H43" s="4">
        <v>38.32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15</v>
      </c>
      <c r="F44" s="4">
        <v>22.5</v>
      </c>
      <c r="G44" s="4">
        <v>30</v>
      </c>
      <c r="H44" s="4">
        <v>40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15.84</v>
      </c>
      <c r="F45" s="4">
        <v>23.34</v>
      </c>
      <c r="G45" s="4">
        <v>31.68</v>
      </c>
      <c r="H45" s="4">
        <v>41.68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15.84</v>
      </c>
      <c r="F46" s="4">
        <v>23.34</v>
      </c>
      <c r="G46" s="4">
        <v>31.68</v>
      </c>
      <c r="H46" s="4">
        <v>41.68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16.66</v>
      </c>
      <c r="F47" s="4">
        <v>24.16</v>
      </c>
      <c r="G47" s="4">
        <v>33.32</v>
      </c>
      <c r="H47" s="4">
        <v>43.32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17.5</v>
      </c>
      <c r="F48" s="4">
        <v>25</v>
      </c>
      <c r="G48" s="4">
        <v>35</v>
      </c>
      <c r="H48" s="4">
        <v>45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18.34</v>
      </c>
      <c r="F49" s="4">
        <v>25.84</v>
      </c>
      <c r="G49" s="4">
        <v>36.68</v>
      </c>
      <c r="H49" s="4">
        <v>46.68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19.16</v>
      </c>
      <c r="F50" s="4">
        <v>26.66</v>
      </c>
      <c r="G50" s="4">
        <v>38.32</v>
      </c>
      <c r="H50" s="4">
        <v>48.32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20</v>
      </c>
      <c r="F51" s="4">
        <v>27.5</v>
      </c>
      <c r="G51" s="4">
        <v>40</v>
      </c>
      <c r="H51" s="4">
        <v>50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20.84</v>
      </c>
      <c r="F52" s="4">
        <v>28.34</v>
      </c>
      <c r="G52" s="4">
        <v>41.68</v>
      </c>
      <c r="H52" s="4">
        <v>51.68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21.66</v>
      </c>
      <c r="F53" s="4">
        <v>29.16</v>
      </c>
      <c r="G53" s="4">
        <v>43.32</v>
      </c>
      <c r="H53" s="4">
        <v>53.32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22.5</v>
      </c>
      <c r="F54" s="4">
        <v>30</v>
      </c>
      <c r="G54" s="4">
        <v>45</v>
      </c>
      <c r="H54" s="4">
        <v>55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23.34</v>
      </c>
      <c r="F55" s="4">
        <v>30.84</v>
      </c>
      <c r="G55" s="4">
        <v>46.68</v>
      </c>
      <c r="H55" s="4">
        <v>56.68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25</v>
      </c>
      <c r="F56" s="4">
        <v>32.5</v>
      </c>
      <c r="G56" s="4">
        <v>50</v>
      </c>
      <c r="H56" s="4">
        <v>60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25.84</v>
      </c>
      <c r="F57" s="4">
        <v>33.340000000000003</v>
      </c>
      <c r="G57" s="4">
        <v>51.68</v>
      </c>
      <c r="H57" s="4">
        <v>61.68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28.34</v>
      </c>
      <c r="F58" s="4">
        <v>35.840000000000003</v>
      </c>
      <c r="G58" s="4">
        <v>56.68</v>
      </c>
      <c r="H58" s="4">
        <v>66.680000000000007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30</v>
      </c>
      <c r="F59" s="4">
        <v>37.5</v>
      </c>
      <c r="G59" s="4">
        <v>60</v>
      </c>
      <c r="H59" s="4">
        <v>70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31.66</v>
      </c>
      <c r="F60" s="4">
        <v>39.159999999999997</v>
      </c>
      <c r="G60" s="4">
        <v>63.32</v>
      </c>
      <c r="H60" s="4">
        <v>73.319999999999993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33.340000000000003</v>
      </c>
      <c r="F61" s="4">
        <v>40.840000000000003</v>
      </c>
      <c r="G61" s="4">
        <v>66.680000000000007</v>
      </c>
      <c r="H61" s="4">
        <v>76.680000000000007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35</v>
      </c>
      <c r="F62" s="4">
        <v>42.5</v>
      </c>
      <c r="G62" s="4">
        <v>70</v>
      </c>
      <c r="H62" s="4">
        <v>80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36.659999999999997</v>
      </c>
      <c r="F63" s="4">
        <v>44.16</v>
      </c>
      <c r="G63" s="4">
        <v>73.319999999999993</v>
      </c>
      <c r="H63" s="4">
        <v>83.32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38.340000000000003</v>
      </c>
      <c r="F64" s="4">
        <v>45.84</v>
      </c>
      <c r="G64" s="4">
        <v>76.680000000000007</v>
      </c>
      <c r="H64" s="4">
        <v>86.68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40</v>
      </c>
      <c r="F65" s="4">
        <v>47.5</v>
      </c>
      <c r="G65" s="4">
        <v>80</v>
      </c>
      <c r="H65" s="4">
        <v>90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41.66</v>
      </c>
      <c r="F66" s="4">
        <v>49.16</v>
      </c>
      <c r="G66" s="4">
        <v>83.32</v>
      </c>
      <c r="H66" s="4">
        <v>93.32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42.5</v>
      </c>
      <c r="F67" s="4">
        <v>50</v>
      </c>
      <c r="G67" s="4">
        <v>85</v>
      </c>
      <c r="H67" s="4">
        <v>95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44.16</v>
      </c>
      <c r="F68" s="4">
        <v>51.66</v>
      </c>
      <c r="G68" s="4">
        <v>88.32</v>
      </c>
      <c r="H68" s="4">
        <v>98.32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45.84</v>
      </c>
      <c r="F69" s="4">
        <v>53.34</v>
      </c>
      <c r="G69" s="4">
        <v>91.68</v>
      </c>
      <c r="H69" s="4">
        <v>101.68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46.66</v>
      </c>
      <c r="F70" s="4">
        <v>54.16</v>
      </c>
      <c r="G70" s="4">
        <v>93.32</v>
      </c>
      <c r="H70" s="4">
        <v>103.32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47.5</v>
      </c>
      <c r="F71" s="4">
        <v>55</v>
      </c>
      <c r="G71" s="4">
        <v>95</v>
      </c>
      <c r="H71" s="4">
        <v>105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48.34</v>
      </c>
      <c r="F72" s="4">
        <v>55.84</v>
      </c>
      <c r="G72" s="4">
        <v>96.68</v>
      </c>
      <c r="H72" s="4">
        <v>106.68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48.34</v>
      </c>
      <c r="F73" s="4">
        <v>55.84</v>
      </c>
      <c r="G73" s="4">
        <v>96.68</v>
      </c>
      <c r="H73" s="4">
        <v>106.68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48.34</v>
      </c>
      <c r="F74" s="4">
        <v>55.84</v>
      </c>
      <c r="G74" s="4">
        <v>96.68</v>
      </c>
      <c r="H74" s="4">
        <v>106.68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48.34</v>
      </c>
      <c r="F75" s="4">
        <v>55.84</v>
      </c>
      <c r="G75" s="4">
        <v>96.68</v>
      </c>
      <c r="H75" s="4">
        <v>106.68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48.34</v>
      </c>
      <c r="F76" s="4">
        <v>55.84</v>
      </c>
      <c r="G76" s="4">
        <v>96.68</v>
      </c>
      <c r="H76" s="4">
        <v>106.68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48.34</v>
      </c>
      <c r="F77" s="4">
        <v>55.84</v>
      </c>
      <c r="G77" s="4">
        <v>96.68</v>
      </c>
      <c r="H77" s="4">
        <v>106.68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48.34</v>
      </c>
      <c r="F78" s="4">
        <v>55.84</v>
      </c>
      <c r="G78" s="4">
        <v>96.68</v>
      </c>
      <c r="H78" s="4">
        <v>106.68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48.34</v>
      </c>
      <c r="F79" s="4">
        <v>55.84</v>
      </c>
      <c r="G79" s="4">
        <v>96.68</v>
      </c>
      <c r="H79" s="4">
        <v>106.68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48.34</v>
      </c>
      <c r="F80" s="4">
        <v>55.84</v>
      </c>
      <c r="G80" s="4">
        <v>96.68</v>
      </c>
      <c r="H80" s="4">
        <v>106.68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48.34</v>
      </c>
      <c r="F81" s="4">
        <v>55.84</v>
      </c>
      <c r="G81" s="4">
        <v>96.68</v>
      </c>
      <c r="H81" s="4">
        <v>106.68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48.34</v>
      </c>
      <c r="F82" s="4">
        <v>55.84</v>
      </c>
      <c r="G82" s="4">
        <v>96.68</v>
      </c>
      <c r="H82" s="4">
        <v>106.68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48.34</v>
      </c>
      <c r="F83" s="4">
        <v>55.84</v>
      </c>
      <c r="G83" s="4">
        <v>96.68</v>
      </c>
      <c r="H83" s="4">
        <v>106.68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48.34</v>
      </c>
      <c r="F84" s="4">
        <v>55.84</v>
      </c>
      <c r="G84" s="4">
        <v>96.68</v>
      </c>
      <c r="H84" s="4">
        <v>106.68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48.34</v>
      </c>
      <c r="F85" s="4">
        <v>55.84</v>
      </c>
      <c r="G85" s="4">
        <v>96.68</v>
      </c>
      <c r="H85" s="4">
        <v>106.68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48.34</v>
      </c>
      <c r="F86" s="4">
        <v>55.84</v>
      </c>
      <c r="G86" s="4">
        <v>96.68</v>
      </c>
      <c r="H86" s="4">
        <v>106.68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48.34</v>
      </c>
      <c r="F87" s="4">
        <v>55.84</v>
      </c>
      <c r="G87" s="4">
        <v>96.68</v>
      </c>
      <c r="H87" s="4">
        <v>106.68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87C9B-A17B-4A3C-8C43-AEA427485E26}">
  <sheetPr codeName="Sheet54">
    <tabColor theme="5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24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3.61</v>
      </c>
      <c r="F16" s="4">
        <v>5.7</v>
      </c>
      <c r="G16" s="4">
        <v>7.22</v>
      </c>
      <c r="H16" s="4">
        <v>10</v>
      </c>
      <c r="I16" s="4"/>
    </row>
    <row r="17" spans="3:9">
      <c r="C17" s="1">
        <v>19</v>
      </c>
      <c r="D17" s="1"/>
      <c r="E17" s="4">
        <v>3.61</v>
      </c>
      <c r="F17" s="4">
        <v>5.7</v>
      </c>
      <c r="G17" s="4">
        <v>7.22</v>
      </c>
      <c r="H17" s="4">
        <v>10</v>
      </c>
      <c r="I17" s="4"/>
    </row>
    <row r="18" spans="3:9">
      <c r="C18" s="1">
        <v>20</v>
      </c>
      <c r="D18" s="1"/>
      <c r="E18" s="4">
        <v>3.61</v>
      </c>
      <c r="F18" s="4">
        <v>5.7</v>
      </c>
      <c r="G18" s="4">
        <v>7.22</v>
      </c>
      <c r="H18" s="4">
        <v>10</v>
      </c>
      <c r="I18" s="4"/>
    </row>
    <row r="19" spans="3:9">
      <c r="C19" s="1">
        <v>21</v>
      </c>
      <c r="D19" s="1"/>
      <c r="E19" s="4">
        <v>3.61</v>
      </c>
      <c r="F19" s="4">
        <v>5.7</v>
      </c>
      <c r="G19" s="4">
        <v>7.22</v>
      </c>
      <c r="H19" s="4">
        <v>10</v>
      </c>
      <c r="I19" s="4"/>
    </row>
    <row r="20" spans="3:9">
      <c r="C20" s="1">
        <v>22</v>
      </c>
      <c r="D20" s="1"/>
      <c r="E20" s="4">
        <v>3.61</v>
      </c>
      <c r="F20" s="4">
        <v>5.7</v>
      </c>
      <c r="G20" s="4">
        <v>7.22</v>
      </c>
      <c r="H20" s="4">
        <v>10</v>
      </c>
      <c r="I20" s="4"/>
    </row>
    <row r="21" spans="3:9">
      <c r="C21" s="1">
        <v>23</v>
      </c>
      <c r="D21" s="1"/>
      <c r="E21" s="4">
        <v>3.61</v>
      </c>
      <c r="F21" s="4">
        <v>5.7</v>
      </c>
      <c r="G21" s="4">
        <v>7.22</v>
      </c>
      <c r="H21" s="4">
        <v>10</v>
      </c>
      <c r="I21" s="4"/>
    </row>
    <row r="22" spans="3:9">
      <c r="C22" s="1">
        <v>24</v>
      </c>
      <c r="D22" s="1"/>
      <c r="E22" s="4">
        <v>3.61</v>
      </c>
      <c r="F22" s="4">
        <v>5.7</v>
      </c>
      <c r="G22" s="4">
        <v>7.22</v>
      </c>
      <c r="H22" s="4">
        <v>10</v>
      </c>
      <c r="I22" s="4"/>
    </row>
    <row r="23" spans="3:9">
      <c r="C23" s="1">
        <v>25</v>
      </c>
      <c r="D23" s="1"/>
      <c r="E23" s="4">
        <v>3.61</v>
      </c>
      <c r="F23" s="4">
        <v>5.7</v>
      </c>
      <c r="G23" s="4">
        <v>7.22</v>
      </c>
      <c r="H23" s="4">
        <v>10</v>
      </c>
      <c r="I23" s="4"/>
    </row>
    <row r="24" spans="3:9">
      <c r="C24" s="1">
        <v>26</v>
      </c>
      <c r="D24" s="1"/>
      <c r="E24" s="4">
        <v>3.61</v>
      </c>
      <c r="F24" s="4">
        <v>5.7</v>
      </c>
      <c r="G24" s="4">
        <v>7.22</v>
      </c>
      <c r="H24" s="4">
        <v>10</v>
      </c>
      <c r="I24" s="4"/>
    </row>
    <row r="25" spans="3:9">
      <c r="C25" s="1">
        <v>27</v>
      </c>
      <c r="D25" s="1"/>
      <c r="E25" s="4">
        <v>3.61</v>
      </c>
      <c r="F25" s="4">
        <v>5.7</v>
      </c>
      <c r="G25" s="4">
        <v>7.22</v>
      </c>
      <c r="H25" s="4">
        <v>10</v>
      </c>
      <c r="I25" s="4"/>
    </row>
    <row r="26" spans="3:9">
      <c r="C26" s="1">
        <v>28</v>
      </c>
      <c r="D26" s="1"/>
      <c r="E26" s="4">
        <v>3.61</v>
      </c>
      <c r="F26" s="4">
        <v>5.7</v>
      </c>
      <c r="G26" s="4">
        <v>7.22</v>
      </c>
      <c r="H26" s="4">
        <v>10</v>
      </c>
      <c r="I26" s="4"/>
    </row>
    <row r="27" spans="3:9">
      <c r="C27" s="1">
        <v>29</v>
      </c>
      <c r="D27" s="1"/>
      <c r="E27" s="4">
        <v>3.61</v>
      </c>
      <c r="F27" s="4">
        <v>5.7</v>
      </c>
      <c r="G27" s="4">
        <v>7.22</v>
      </c>
      <c r="H27" s="4">
        <v>10</v>
      </c>
      <c r="I27" s="4"/>
    </row>
    <row r="28" spans="3:9">
      <c r="C28" s="1">
        <v>30</v>
      </c>
      <c r="D28" s="1"/>
      <c r="E28" s="4">
        <v>3.61</v>
      </c>
      <c r="F28" s="4">
        <v>5.7</v>
      </c>
      <c r="G28" s="4">
        <v>7.22</v>
      </c>
      <c r="H28" s="4">
        <v>10</v>
      </c>
      <c r="I28" s="4"/>
    </row>
    <row r="29" spans="3:9">
      <c r="C29" s="1">
        <v>31</v>
      </c>
      <c r="D29" s="1"/>
      <c r="E29" s="4">
        <v>3.61</v>
      </c>
      <c r="F29" s="4">
        <v>5.7</v>
      </c>
      <c r="G29" s="4">
        <v>7.22</v>
      </c>
      <c r="H29" s="4">
        <v>10</v>
      </c>
      <c r="I29" s="4"/>
    </row>
    <row r="30" spans="3:9">
      <c r="C30" s="1">
        <v>32</v>
      </c>
      <c r="D30" s="1"/>
      <c r="E30" s="4">
        <v>3.61</v>
      </c>
      <c r="F30" s="4">
        <v>5.7</v>
      </c>
      <c r="G30" s="4">
        <v>7.22</v>
      </c>
      <c r="H30" s="4">
        <v>10</v>
      </c>
      <c r="I30" s="4"/>
    </row>
    <row r="31" spans="3:9">
      <c r="C31" s="1">
        <v>33</v>
      </c>
      <c r="D31" s="1"/>
      <c r="E31" s="4">
        <v>3.61</v>
      </c>
      <c r="F31" s="4">
        <v>5.7</v>
      </c>
      <c r="G31" s="4">
        <v>7.22</v>
      </c>
      <c r="H31" s="4">
        <v>10</v>
      </c>
      <c r="I31" s="4"/>
    </row>
    <row r="32" spans="3:9">
      <c r="C32" s="1">
        <v>34</v>
      </c>
      <c r="D32" s="1"/>
      <c r="E32" s="4">
        <v>3.61</v>
      </c>
      <c r="F32" s="4">
        <v>5.7</v>
      </c>
      <c r="G32" s="4">
        <v>7.22</v>
      </c>
      <c r="H32" s="4">
        <v>10</v>
      </c>
      <c r="I32" s="4"/>
    </row>
    <row r="33" spans="3:9">
      <c r="C33" s="1">
        <v>35</v>
      </c>
      <c r="D33" s="1"/>
      <c r="E33" s="4">
        <v>3.61</v>
      </c>
      <c r="F33" s="4">
        <v>5.7</v>
      </c>
      <c r="G33" s="4">
        <v>7.22</v>
      </c>
      <c r="H33" s="4">
        <v>10</v>
      </c>
      <c r="I33" s="4"/>
    </row>
    <row r="34" spans="3:9">
      <c r="C34" s="1">
        <v>36</v>
      </c>
      <c r="D34" s="1"/>
      <c r="E34" s="4">
        <v>3.61</v>
      </c>
      <c r="F34" s="4">
        <v>5.7</v>
      </c>
      <c r="G34" s="4">
        <v>7.22</v>
      </c>
      <c r="H34" s="4">
        <v>10</v>
      </c>
      <c r="I34" s="4"/>
    </row>
    <row r="35" spans="3:9">
      <c r="C35" s="1">
        <v>37</v>
      </c>
      <c r="D35" s="1"/>
      <c r="E35" s="4">
        <v>3.61</v>
      </c>
      <c r="F35" s="4">
        <v>5.7</v>
      </c>
      <c r="G35" s="4">
        <v>7.22</v>
      </c>
      <c r="H35" s="4">
        <v>10</v>
      </c>
      <c r="I35" s="4"/>
    </row>
    <row r="36" spans="3:9">
      <c r="C36" s="1">
        <v>38</v>
      </c>
      <c r="D36" s="1"/>
      <c r="E36" s="4">
        <v>3.61</v>
      </c>
      <c r="F36" s="4">
        <v>5.7</v>
      </c>
      <c r="G36" s="4">
        <v>7.22</v>
      </c>
      <c r="H36" s="4">
        <v>10</v>
      </c>
      <c r="I36" s="4"/>
    </row>
    <row r="37" spans="3:9">
      <c r="C37" s="1">
        <v>39</v>
      </c>
      <c r="D37" s="1"/>
      <c r="E37" s="4">
        <v>3.61</v>
      </c>
      <c r="F37" s="4">
        <v>5.7</v>
      </c>
      <c r="G37" s="4">
        <v>7.22</v>
      </c>
      <c r="H37" s="4">
        <v>10</v>
      </c>
      <c r="I37" s="4"/>
    </row>
    <row r="38" spans="3:9">
      <c r="C38" s="1">
        <v>40</v>
      </c>
      <c r="D38" s="1"/>
      <c r="E38" s="4">
        <v>3.61</v>
      </c>
      <c r="F38" s="4">
        <v>5.7</v>
      </c>
      <c r="G38" s="4">
        <v>7.22</v>
      </c>
      <c r="H38" s="4">
        <v>10</v>
      </c>
      <c r="I38" s="4"/>
    </row>
    <row r="39" spans="3:9">
      <c r="C39" s="1">
        <v>41</v>
      </c>
      <c r="D39" s="1"/>
      <c r="E39" s="4">
        <v>3.89</v>
      </c>
      <c r="F39" s="4">
        <v>5.98</v>
      </c>
      <c r="G39" s="4">
        <v>7.78</v>
      </c>
      <c r="H39" s="4">
        <v>10.56</v>
      </c>
      <c r="I39" s="4"/>
    </row>
    <row r="40" spans="3:9">
      <c r="C40" s="1">
        <v>42</v>
      </c>
      <c r="D40" s="1"/>
      <c r="E40" s="4">
        <v>3.89</v>
      </c>
      <c r="F40" s="4">
        <v>5.98</v>
      </c>
      <c r="G40" s="4">
        <v>7.78</v>
      </c>
      <c r="H40" s="4">
        <v>10.56</v>
      </c>
      <c r="I40" s="4"/>
    </row>
    <row r="41" spans="3:9">
      <c r="C41" s="1">
        <v>43</v>
      </c>
      <c r="D41" s="1"/>
      <c r="E41" s="4">
        <v>4.17</v>
      </c>
      <c r="F41" s="4">
        <v>6.26</v>
      </c>
      <c r="G41" s="4">
        <v>8.34</v>
      </c>
      <c r="H41" s="4">
        <v>11.12</v>
      </c>
      <c r="I41" s="4"/>
    </row>
    <row r="42" spans="3:9">
      <c r="C42" s="1">
        <v>44</v>
      </c>
      <c r="D42" s="1"/>
      <c r="E42" s="4">
        <v>4.17</v>
      </c>
      <c r="F42" s="4">
        <v>6.26</v>
      </c>
      <c r="G42" s="4">
        <v>8.34</v>
      </c>
      <c r="H42" s="4">
        <v>11.12</v>
      </c>
      <c r="I42" s="4"/>
    </row>
    <row r="43" spans="3:9">
      <c r="C43" s="1">
        <v>45</v>
      </c>
      <c r="D43" s="1"/>
      <c r="E43" s="4">
        <v>4.4400000000000004</v>
      </c>
      <c r="F43" s="4">
        <v>6.53</v>
      </c>
      <c r="G43" s="4">
        <v>8.8800000000000008</v>
      </c>
      <c r="H43" s="4">
        <v>11.66</v>
      </c>
      <c r="I43" s="4"/>
    </row>
    <row r="44" spans="3:9">
      <c r="C44" s="1">
        <v>46</v>
      </c>
      <c r="D44" s="1"/>
      <c r="E44" s="4">
        <v>4.4400000000000004</v>
      </c>
      <c r="F44" s="4">
        <v>6.53</v>
      </c>
      <c r="G44" s="4">
        <v>8.8800000000000008</v>
      </c>
      <c r="H44" s="4">
        <v>11.66</v>
      </c>
      <c r="I44" s="4"/>
    </row>
    <row r="45" spans="3:9">
      <c r="C45" s="1">
        <v>47</v>
      </c>
      <c r="D45" s="1"/>
      <c r="E45" s="4">
        <v>4.72</v>
      </c>
      <c r="F45" s="4">
        <v>6.81</v>
      </c>
      <c r="G45" s="4">
        <v>9.44</v>
      </c>
      <c r="H45" s="4">
        <v>12.22</v>
      </c>
      <c r="I45" s="4"/>
    </row>
    <row r="46" spans="3:9">
      <c r="C46" s="1">
        <v>48</v>
      </c>
      <c r="D46" s="1"/>
      <c r="E46" s="4">
        <v>4.72</v>
      </c>
      <c r="F46" s="4">
        <v>6.81</v>
      </c>
      <c r="G46" s="4">
        <v>9.44</v>
      </c>
      <c r="H46" s="4">
        <v>12.22</v>
      </c>
      <c r="I46" s="4"/>
    </row>
    <row r="47" spans="3:9">
      <c r="C47" s="1">
        <v>49</v>
      </c>
      <c r="D47" s="1"/>
      <c r="E47" s="4">
        <v>5</v>
      </c>
      <c r="F47" s="4">
        <v>7.09</v>
      </c>
      <c r="G47" s="4">
        <v>10</v>
      </c>
      <c r="H47" s="4">
        <v>12.78</v>
      </c>
      <c r="I47" s="4"/>
    </row>
    <row r="48" spans="3:9">
      <c r="C48" s="1">
        <v>50</v>
      </c>
      <c r="D48" s="1"/>
      <c r="E48" s="4">
        <v>5</v>
      </c>
      <c r="F48" s="4">
        <v>7.09</v>
      </c>
      <c r="G48" s="4">
        <v>10</v>
      </c>
      <c r="H48" s="4">
        <v>12.78</v>
      </c>
      <c r="I48" s="4"/>
    </row>
    <row r="49" spans="3:9">
      <c r="C49" s="1">
        <v>51</v>
      </c>
      <c r="D49" s="1"/>
      <c r="E49" s="4">
        <v>5.28</v>
      </c>
      <c r="F49" s="4">
        <v>7.37</v>
      </c>
      <c r="G49" s="4">
        <v>10.56</v>
      </c>
      <c r="H49" s="4">
        <v>13.34</v>
      </c>
      <c r="I49" s="4"/>
    </row>
    <row r="50" spans="3:9">
      <c r="C50" s="1">
        <v>52</v>
      </c>
      <c r="D50" s="1"/>
      <c r="E50" s="4">
        <v>5.28</v>
      </c>
      <c r="F50" s="4">
        <v>7.37</v>
      </c>
      <c r="G50" s="4">
        <v>10.56</v>
      </c>
      <c r="H50" s="4">
        <v>13.34</v>
      </c>
      <c r="I50" s="4"/>
    </row>
    <row r="51" spans="3:9">
      <c r="C51" s="1">
        <v>53</v>
      </c>
      <c r="D51" s="1"/>
      <c r="E51" s="4">
        <v>5.56</v>
      </c>
      <c r="F51" s="4">
        <v>7.65</v>
      </c>
      <c r="G51" s="4">
        <v>11.12</v>
      </c>
      <c r="H51" s="4">
        <v>13.9</v>
      </c>
      <c r="I51" s="4"/>
    </row>
    <row r="52" spans="3:9">
      <c r="C52" s="1">
        <v>54</v>
      </c>
      <c r="D52" s="1"/>
      <c r="E52" s="4">
        <v>5.83</v>
      </c>
      <c r="F52" s="4">
        <v>7.92</v>
      </c>
      <c r="G52" s="4">
        <v>11.66</v>
      </c>
      <c r="H52" s="4">
        <v>14.44</v>
      </c>
      <c r="I52" s="4"/>
    </row>
    <row r="53" spans="3:9">
      <c r="C53" s="1">
        <v>55</v>
      </c>
      <c r="D53" s="1"/>
      <c r="E53" s="4">
        <v>5.83</v>
      </c>
      <c r="F53" s="4">
        <v>7.92</v>
      </c>
      <c r="G53" s="4">
        <v>11.66</v>
      </c>
      <c r="H53" s="4">
        <v>14.44</v>
      </c>
      <c r="I53" s="4"/>
    </row>
    <row r="54" spans="3:9">
      <c r="C54" s="1">
        <v>56</v>
      </c>
      <c r="D54" s="1"/>
      <c r="E54" s="4">
        <v>6.11</v>
      </c>
      <c r="F54" s="4">
        <v>8.1999999999999993</v>
      </c>
      <c r="G54" s="4">
        <v>12.22</v>
      </c>
      <c r="H54" s="4">
        <v>15</v>
      </c>
      <c r="I54" s="4"/>
    </row>
    <row r="55" spans="3:9">
      <c r="C55" s="1">
        <v>57</v>
      </c>
      <c r="D55" s="1"/>
      <c r="E55" s="4">
        <v>6.39</v>
      </c>
      <c r="F55" s="4">
        <v>8.48</v>
      </c>
      <c r="G55" s="4">
        <v>12.78</v>
      </c>
      <c r="H55" s="4">
        <v>15.56</v>
      </c>
      <c r="I55" s="4"/>
    </row>
    <row r="56" spans="3:9">
      <c r="C56" s="1">
        <v>58</v>
      </c>
      <c r="D56" s="1"/>
      <c r="E56" s="4">
        <v>6.39</v>
      </c>
      <c r="F56" s="4">
        <v>8.48</v>
      </c>
      <c r="G56" s="4">
        <v>12.78</v>
      </c>
      <c r="H56" s="4">
        <v>15.56</v>
      </c>
      <c r="I56" s="4"/>
    </row>
    <row r="57" spans="3:9">
      <c r="C57" s="1">
        <v>59</v>
      </c>
      <c r="D57" s="1"/>
      <c r="E57" s="4">
        <v>6.67</v>
      </c>
      <c r="F57" s="4">
        <v>8.76</v>
      </c>
      <c r="G57" s="4">
        <v>13.34</v>
      </c>
      <c r="H57" s="4">
        <v>16.12</v>
      </c>
      <c r="I57" s="4"/>
    </row>
    <row r="58" spans="3:9">
      <c r="C58" s="1">
        <v>60</v>
      </c>
      <c r="D58" s="1"/>
      <c r="E58" s="4">
        <v>7.5</v>
      </c>
      <c r="F58" s="4">
        <v>9.59</v>
      </c>
      <c r="G58" s="4">
        <v>15</v>
      </c>
      <c r="H58" s="4">
        <v>17.78</v>
      </c>
      <c r="I58" s="4"/>
    </row>
    <row r="59" spans="3:9">
      <c r="C59" s="1">
        <v>61</v>
      </c>
      <c r="D59" s="1"/>
      <c r="E59" s="4">
        <v>7.5</v>
      </c>
      <c r="F59" s="4">
        <v>9.59</v>
      </c>
      <c r="G59" s="4">
        <v>15</v>
      </c>
      <c r="H59" s="4">
        <v>17.78</v>
      </c>
      <c r="I59" s="4"/>
    </row>
    <row r="60" spans="3:9">
      <c r="C60" s="1">
        <v>62</v>
      </c>
      <c r="D60" s="1"/>
      <c r="E60" s="4">
        <v>7.78</v>
      </c>
      <c r="F60" s="4">
        <v>9.8699999999999992</v>
      </c>
      <c r="G60" s="4">
        <v>15.56</v>
      </c>
      <c r="H60" s="4">
        <v>18.34</v>
      </c>
      <c r="I60" s="4"/>
    </row>
    <row r="61" spans="3:9">
      <c r="C61" s="1">
        <v>63</v>
      </c>
      <c r="D61" s="1"/>
      <c r="E61" s="4">
        <v>8.06</v>
      </c>
      <c r="F61" s="4">
        <v>10.15</v>
      </c>
      <c r="G61" s="4">
        <v>16.12</v>
      </c>
      <c r="H61" s="4">
        <v>18.899999999999999</v>
      </c>
      <c r="I61" s="4"/>
    </row>
    <row r="62" spans="3:9">
      <c r="C62" s="1">
        <v>64</v>
      </c>
      <c r="D62" s="1"/>
      <c r="E62" s="4">
        <v>8.33</v>
      </c>
      <c r="F62" s="4">
        <v>10.42</v>
      </c>
      <c r="G62" s="4">
        <v>16.66</v>
      </c>
      <c r="H62" s="4">
        <v>19.440000000000001</v>
      </c>
      <c r="I62" s="4"/>
    </row>
    <row r="63" spans="3:9">
      <c r="C63" s="1">
        <v>65</v>
      </c>
      <c r="D63" s="1"/>
      <c r="E63" s="4">
        <v>8.61</v>
      </c>
      <c r="F63" s="4">
        <v>10.7</v>
      </c>
      <c r="G63" s="4">
        <v>17.22</v>
      </c>
      <c r="H63" s="4">
        <v>20</v>
      </c>
      <c r="I63" s="4"/>
    </row>
    <row r="64" spans="3:9">
      <c r="C64" s="1">
        <v>66</v>
      </c>
      <c r="D64" s="1"/>
      <c r="E64" s="4">
        <v>8.61</v>
      </c>
      <c r="F64" s="4">
        <v>10.7</v>
      </c>
      <c r="G64" s="4">
        <v>17.22</v>
      </c>
      <c r="H64" s="4">
        <v>20</v>
      </c>
      <c r="I64" s="4"/>
    </row>
    <row r="65" spans="3:9">
      <c r="C65" s="1">
        <v>67</v>
      </c>
      <c r="D65" s="1"/>
      <c r="E65" s="4">
        <v>8.89</v>
      </c>
      <c r="F65" s="4">
        <v>10.98</v>
      </c>
      <c r="G65" s="4">
        <v>17.78</v>
      </c>
      <c r="H65" s="4">
        <v>20.56</v>
      </c>
      <c r="I65" s="4"/>
    </row>
    <row r="66" spans="3:9">
      <c r="C66" s="1">
        <v>68</v>
      </c>
      <c r="D66" s="1"/>
      <c r="E66" s="4">
        <v>9.17</v>
      </c>
      <c r="F66" s="4">
        <v>11.26</v>
      </c>
      <c r="G66" s="4">
        <v>18.34</v>
      </c>
      <c r="H66" s="4">
        <v>21.12</v>
      </c>
      <c r="I66" s="4"/>
    </row>
    <row r="67" spans="3:9">
      <c r="C67" s="1">
        <v>69</v>
      </c>
      <c r="D67" s="1"/>
      <c r="E67" s="4">
        <v>9.44</v>
      </c>
      <c r="F67" s="4">
        <v>11.53</v>
      </c>
      <c r="G67" s="4">
        <v>18.88</v>
      </c>
      <c r="H67" s="4">
        <v>21.66</v>
      </c>
      <c r="I67" s="4"/>
    </row>
    <row r="68" spans="3:9">
      <c r="C68" s="1">
        <v>70</v>
      </c>
      <c r="D68" s="1"/>
      <c r="E68" s="4">
        <v>9.44</v>
      </c>
      <c r="F68" s="4">
        <v>11.53</v>
      </c>
      <c r="G68" s="4">
        <v>18.88</v>
      </c>
      <c r="H68" s="4">
        <v>21.66</v>
      </c>
      <c r="I68" s="4"/>
    </row>
    <row r="69" spans="3:9">
      <c r="C69" s="1">
        <v>71</v>
      </c>
      <c r="D69" s="1"/>
      <c r="E69" s="4">
        <v>9.7200000000000006</v>
      </c>
      <c r="F69" s="4">
        <v>11.81</v>
      </c>
      <c r="G69" s="4">
        <v>19.440000000000001</v>
      </c>
      <c r="H69" s="4">
        <v>22.22</v>
      </c>
      <c r="I69" s="4"/>
    </row>
    <row r="70" spans="3:9">
      <c r="C70" s="1">
        <v>72</v>
      </c>
      <c r="D70" s="1"/>
      <c r="E70" s="4">
        <v>9.7200000000000006</v>
      </c>
      <c r="F70" s="4">
        <v>11.81</v>
      </c>
      <c r="G70" s="4">
        <v>19.440000000000001</v>
      </c>
      <c r="H70" s="4">
        <v>22.22</v>
      </c>
      <c r="I70" s="4"/>
    </row>
    <row r="71" spans="3:9">
      <c r="C71" s="1">
        <v>73</v>
      </c>
      <c r="D71" s="1"/>
      <c r="E71" s="4">
        <v>10</v>
      </c>
      <c r="F71" s="4">
        <v>12.09</v>
      </c>
      <c r="G71" s="4">
        <v>20</v>
      </c>
      <c r="H71" s="4">
        <v>22.78</v>
      </c>
      <c r="I71" s="4"/>
    </row>
    <row r="72" spans="3:9">
      <c r="C72" s="1">
        <v>74</v>
      </c>
      <c r="D72" s="1"/>
      <c r="E72" s="4">
        <v>10</v>
      </c>
      <c r="F72" s="4">
        <v>12.09</v>
      </c>
      <c r="G72" s="4">
        <v>20</v>
      </c>
      <c r="H72" s="4">
        <v>22.78</v>
      </c>
      <c r="I72" s="4"/>
    </row>
    <row r="73" spans="3:9">
      <c r="C73" s="1">
        <v>75</v>
      </c>
      <c r="D73" s="1"/>
      <c r="E73" s="4">
        <v>10</v>
      </c>
      <c r="F73" s="4">
        <v>12.09</v>
      </c>
      <c r="G73" s="4">
        <v>20</v>
      </c>
      <c r="H73" s="4">
        <v>22.78</v>
      </c>
      <c r="I73" s="4"/>
    </row>
    <row r="74" spans="3:9">
      <c r="C74" s="1">
        <v>76</v>
      </c>
      <c r="D74" s="1"/>
      <c r="E74" s="4">
        <v>10</v>
      </c>
      <c r="F74" s="4">
        <v>12.09</v>
      </c>
      <c r="G74" s="4">
        <v>20</v>
      </c>
      <c r="H74" s="4">
        <v>22.78</v>
      </c>
      <c r="I74" s="4"/>
    </row>
    <row r="75" spans="3:9">
      <c r="C75" s="1">
        <v>77</v>
      </c>
      <c r="D75" s="1"/>
      <c r="E75" s="4">
        <v>10</v>
      </c>
      <c r="F75" s="4">
        <v>12.09</v>
      </c>
      <c r="G75" s="4">
        <v>20</v>
      </c>
      <c r="H75" s="4">
        <v>22.78</v>
      </c>
      <c r="I75" s="4"/>
    </row>
    <row r="76" spans="3:9">
      <c r="C76" s="1">
        <v>78</v>
      </c>
      <c r="D76" s="1"/>
      <c r="E76" s="4">
        <v>10</v>
      </c>
      <c r="F76" s="4">
        <v>12.09</v>
      </c>
      <c r="G76" s="4">
        <v>20</v>
      </c>
      <c r="H76" s="4">
        <v>22.78</v>
      </c>
      <c r="I76" s="4"/>
    </row>
    <row r="77" spans="3:9">
      <c r="C77" s="1">
        <v>79</v>
      </c>
      <c r="D77" s="1"/>
      <c r="E77" s="4">
        <v>10</v>
      </c>
      <c r="F77" s="4">
        <v>12.09</v>
      </c>
      <c r="G77" s="4">
        <v>20</v>
      </c>
      <c r="H77" s="4">
        <v>22.78</v>
      </c>
      <c r="I77" s="4"/>
    </row>
    <row r="78" spans="3:9">
      <c r="C78" s="1">
        <v>80</v>
      </c>
      <c r="D78" s="1"/>
      <c r="E78" s="4">
        <v>10</v>
      </c>
      <c r="F78" s="4">
        <v>12.09</v>
      </c>
      <c r="G78" s="4">
        <v>20</v>
      </c>
      <c r="H78" s="4">
        <v>22.78</v>
      </c>
      <c r="I78" s="4"/>
    </row>
    <row r="79" spans="3:9">
      <c r="C79" s="1">
        <v>81</v>
      </c>
      <c r="D79" s="1"/>
      <c r="E79" s="4">
        <v>10</v>
      </c>
      <c r="F79" s="4">
        <v>12.09</v>
      </c>
      <c r="G79" s="4">
        <v>20</v>
      </c>
      <c r="H79" s="4">
        <v>22.78</v>
      </c>
      <c r="I79" s="4"/>
    </row>
    <row r="80" spans="3:9">
      <c r="C80" s="1">
        <v>82</v>
      </c>
      <c r="D80" s="1"/>
      <c r="E80" s="4">
        <v>10</v>
      </c>
      <c r="F80" s="4">
        <v>12.09</v>
      </c>
      <c r="G80" s="4">
        <v>20</v>
      </c>
      <c r="H80" s="4">
        <v>22.78</v>
      </c>
      <c r="I80" s="4"/>
    </row>
    <row r="81" spans="3:9">
      <c r="C81" s="1">
        <v>83</v>
      </c>
      <c r="D81" s="1"/>
      <c r="E81" s="4">
        <v>10</v>
      </c>
      <c r="F81" s="4">
        <v>12.09</v>
      </c>
      <c r="G81" s="4">
        <v>20</v>
      </c>
      <c r="H81" s="4">
        <v>22.78</v>
      </c>
      <c r="I81" s="4"/>
    </row>
    <row r="82" spans="3:9">
      <c r="C82" s="1">
        <v>84</v>
      </c>
      <c r="D82" s="1"/>
      <c r="E82" s="4">
        <v>10</v>
      </c>
      <c r="F82" s="4">
        <v>12.09</v>
      </c>
      <c r="G82" s="4">
        <v>20</v>
      </c>
      <c r="H82" s="4">
        <v>22.78</v>
      </c>
      <c r="I82" s="4"/>
    </row>
    <row r="83" spans="3:9">
      <c r="C83" s="1">
        <v>85</v>
      </c>
      <c r="D83" s="1"/>
      <c r="E83" s="4">
        <v>10</v>
      </c>
      <c r="F83" s="4">
        <v>12.09</v>
      </c>
      <c r="G83" s="4">
        <v>20</v>
      </c>
      <c r="H83" s="4">
        <v>22.78</v>
      </c>
      <c r="I83" s="4"/>
    </row>
    <row r="84" spans="3:9">
      <c r="C84" s="1">
        <v>86</v>
      </c>
      <c r="D84" s="1"/>
      <c r="E84" s="4">
        <v>10</v>
      </c>
      <c r="F84" s="4">
        <v>12.09</v>
      </c>
      <c r="G84" s="4">
        <v>20</v>
      </c>
      <c r="H84" s="4">
        <v>22.78</v>
      </c>
      <c r="I84" s="4"/>
    </row>
    <row r="85" spans="3:9">
      <c r="C85" s="1">
        <v>87</v>
      </c>
      <c r="D85" s="1"/>
      <c r="E85" s="4">
        <v>10</v>
      </c>
      <c r="F85" s="4">
        <v>12.09</v>
      </c>
      <c r="G85" s="4">
        <v>20</v>
      </c>
      <c r="H85" s="4">
        <v>22.78</v>
      </c>
      <c r="I85" s="4"/>
    </row>
    <row r="86" spans="3:9">
      <c r="C86" s="1">
        <v>88</v>
      </c>
      <c r="D86" s="1"/>
      <c r="E86" s="4">
        <v>10</v>
      </c>
      <c r="F86" s="4">
        <v>12.09</v>
      </c>
      <c r="G86" s="4">
        <v>20</v>
      </c>
      <c r="H86" s="4">
        <v>22.78</v>
      </c>
      <c r="I86" s="4"/>
    </row>
    <row r="87" spans="3:9">
      <c r="C87" s="1">
        <v>89</v>
      </c>
      <c r="D87" s="1"/>
      <c r="E87" s="4">
        <v>10</v>
      </c>
      <c r="F87" s="4">
        <v>12.09</v>
      </c>
      <c r="G87" s="4">
        <v>20</v>
      </c>
      <c r="H87" s="4">
        <v>22.78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21F03-BC5E-4A04-9D2E-9C0B4727448B}">
  <sheetPr codeName="Sheet55">
    <tabColor theme="5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74.17</v>
      </c>
      <c r="F16" s="4">
        <v>116.67</v>
      </c>
      <c r="G16" s="4">
        <v>148.34</v>
      </c>
      <c r="H16" s="4">
        <v>205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74.17</v>
      </c>
      <c r="F17" s="4">
        <v>116.67</v>
      </c>
      <c r="G17" s="4">
        <v>148.34</v>
      </c>
      <c r="H17" s="4">
        <v>205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74.17</v>
      </c>
      <c r="F18" s="4">
        <v>116.67</v>
      </c>
      <c r="G18" s="4">
        <v>148.34</v>
      </c>
      <c r="H18" s="4">
        <v>205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74.17</v>
      </c>
      <c r="F19" s="4">
        <v>116.67</v>
      </c>
      <c r="G19" s="4">
        <v>148.34</v>
      </c>
      <c r="H19" s="4">
        <v>205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74.17</v>
      </c>
      <c r="F20" s="4">
        <v>116.67</v>
      </c>
      <c r="G20" s="4">
        <v>148.34</v>
      </c>
      <c r="H20" s="4">
        <v>205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74.17</v>
      </c>
      <c r="F21" s="4">
        <v>116.67</v>
      </c>
      <c r="G21" s="4">
        <v>148.34</v>
      </c>
      <c r="H21" s="4">
        <v>205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74.17</v>
      </c>
      <c r="F22" s="4">
        <v>116.67</v>
      </c>
      <c r="G22" s="4">
        <v>148.34</v>
      </c>
      <c r="H22" s="4">
        <v>205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74.17</v>
      </c>
      <c r="F23" s="4">
        <v>116.67</v>
      </c>
      <c r="G23" s="4">
        <v>148.34</v>
      </c>
      <c r="H23" s="4">
        <v>205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74.17</v>
      </c>
      <c r="F24" s="4">
        <v>116.67</v>
      </c>
      <c r="G24" s="4">
        <v>148.34</v>
      </c>
      <c r="H24" s="4">
        <v>205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74.17</v>
      </c>
      <c r="F25" s="4">
        <v>116.67</v>
      </c>
      <c r="G25" s="4">
        <v>148.34</v>
      </c>
      <c r="H25" s="4">
        <v>205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74.17</v>
      </c>
      <c r="F26" s="4">
        <v>116.67</v>
      </c>
      <c r="G26" s="4">
        <v>148.34</v>
      </c>
      <c r="H26" s="4">
        <v>205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74.17</v>
      </c>
      <c r="F27" s="4">
        <v>116.67</v>
      </c>
      <c r="G27" s="4">
        <v>148.34</v>
      </c>
      <c r="H27" s="4">
        <v>205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74.17</v>
      </c>
      <c r="F28" s="4">
        <v>116.67</v>
      </c>
      <c r="G28" s="4">
        <v>148.34</v>
      </c>
      <c r="H28" s="4">
        <v>205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74.17</v>
      </c>
      <c r="F29" s="4">
        <v>116.67</v>
      </c>
      <c r="G29" s="4">
        <v>148.34</v>
      </c>
      <c r="H29" s="4">
        <v>205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74.17</v>
      </c>
      <c r="F30" s="4">
        <v>116.67</v>
      </c>
      <c r="G30" s="4">
        <v>148.34</v>
      </c>
      <c r="H30" s="4">
        <v>205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74.17</v>
      </c>
      <c r="F31" s="4">
        <v>116.67</v>
      </c>
      <c r="G31" s="4">
        <v>148.34</v>
      </c>
      <c r="H31" s="4">
        <v>205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74.17</v>
      </c>
      <c r="F32" s="4">
        <v>116.67</v>
      </c>
      <c r="G32" s="4">
        <v>148.34</v>
      </c>
      <c r="H32" s="4">
        <v>205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74.17</v>
      </c>
      <c r="F33" s="4">
        <v>116.67</v>
      </c>
      <c r="G33" s="4">
        <v>148.34</v>
      </c>
      <c r="H33" s="4">
        <v>205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74.17</v>
      </c>
      <c r="F34" s="4">
        <v>116.67</v>
      </c>
      <c r="G34" s="4">
        <v>148.34</v>
      </c>
      <c r="H34" s="4">
        <v>205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74.17</v>
      </c>
      <c r="F35" s="4">
        <v>116.67</v>
      </c>
      <c r="G35" s="4">
        <v>148.34</v>
      </c>
      <c r="H35" s="4">
        <v>205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74.17</v>
      </c>
      <c r="F36" s="4">
        <v>116.67</v>
      </c>
      <c r="G36" s="4">
        <v>148.34</v>
      </c>
      <c r="H36" s="4">
        <v>205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74.17</v>
      </c>
      <c r="F37" s="4">
        <v>116.67</v>
      </c>
      <c r="G37" s="4">
        <v>148.34</v>
      </c>
      <c r="H37" s="4">
        <v>205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74.17</v>
      </c>
      <c r="F38" s="4">
        <v>116.67</v>
      </c>
      <c r="G38" s="4">
        <v>148.34</v>
      </c>
      <c r="H38" s="4">
        <v>205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75</v>
      </c>
      <c r="F39" s="4">
        <v>117.5</v>
      </c>
      <c r="G39" s="4">
        <v>150</v>
      </c>
      <c r="H39" s="4">
        <v>206.66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76.67</v>
      </c>
      <c r="F40" s="4">
        <v>119.17</v>
      </c>
      <c r="G40" s="4">
        <v>153.34</v>
      </c>
      <c r="H40" s="4">
        <v>210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77.5</v>
      </c>
      <c r="F41" s="4">
        <v>120</v>
      </c>
      <c r="G41" s="4">
        <v>155</v>
      </c>
      <c r="H41" s="4">
        <v>211.66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78.33</v>
      </c>
      <c r="F42" s="4">
        <v>120.83</v>
      </c>
      <c r="G42" s="4">
        <v>156.66</v>
      </c>
      <c r="H42" s="4">
        <v>213.32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80</v>
      </c>
      <c r="F43" s="4">
        <v>122.5</v>
      </c>
      <c r="G43" s="4">
        <v>160</v>
      </c>
      <c r="H43" s="4">
        <v>216.66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80.83</v>
      </c>
      <c r="F44" s="4">
        <v>123.33</v>
      </c>
      <c r="G44" s="4">
        <v>161.66</v>
      </c>
      <c r="H44" s="4">
        <v>218.32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82.5</v>
      </c>
      <c r="F45" s="4">
        <v>125</v>
      </c>
      <c r="G45" s="4">
        <v>165</v>
      </c>
      <c r="H45" s="4">
        <v>221.66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83.33</v>
      </c>
      <c r="F46" s="4">
        <v>125.83</v>
      </c>
      <c r="G46" s="4">
        <v>166.66</v>
      </c>
      <c r="H46" s="4">
        <v>223.32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84.17</v>
      </c>
      <c r="F47" s="4">
        <v>126.67</v>
      </c>
      <c r="G47" s="4">
        <v>168.34</v>
      </c>
      <c r="H47" s="4">
        <v>225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85</v>
      </c>
      <c r="F48" s="4">
        <v>127.5</v>
      </c>
      <c r="G48" s="4">
        <v>170</v>
      </c>
      <c r="H48" s="4">
        <v>226.66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86.67</v>
      </c>
      <c r="F49" s="4">
        <v>129.16999999999999</v>
      </c>
      <c r="G49" s="4">
        <v>173.34</v>
      </c>
      <c r="H49" s="4">
        <v>230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87.5</v>
      </c>
      <c r="F50" s="4">
        <v>130</v>
      </c>
      <c r="G50" s="4">
        <v>175</v>
      </c>
      <c r="H50" s="4">
        <v>231.66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87.5</v>
      </c>
      <c r="F51" s="4">
        <v>130</v>
      </c>
      <c r="G51" s="4">
        <v>175</v>
      </c>
      <c r="H51" s="4">
        <v>231.66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88.33</v>
      </c>
      <c r="F52" s="4">
        <v>130.83000000000001</v>
      </c>
      <c r="G52" s="4">
        <v>176.66</v>
      </c>
      <c r="H52" s="4">
        <v>233.32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89.17</v>
      </c>
      <c r="F53" s="4">
        <v>131.66999999999999</v>
      </c>
      <c r="G53" s="4">
        <v>178.34</v>
      </c>
      <c r="H53" s="4">
        <v>235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90</v>
      </c>
      <c r="F54" s="4">
        <v>132.5</v>
      </c>
      <c r="G54" s="4">
        <v>180</v>
      </c>
      <c r="H54" s="4">
        <v>236.66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90</v>
      </c>
      <c r="F55" s="4">
        <v>132.5</v>
      </c>
      <c r="G55" s="4">
        <v>180</v>
      </c>
      <c r="H55" s="4">
        <v>236.66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90.83</v>
      </c>
      <c r="F56" s="4">
        <v>133.33000000000001</v>
      </c>
      <c r="G56" s="4">
        <v>181.66</v>
      </c>
      <c r="H56" s="4">
        <v>238.32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90.83</v>
      </c>
      <c r="F57" s="4">
        <v>133.33000000000001</v>
      </c>
      <c r="G57" s="4">
        <v>181.66</v>
      </c>
      <c r="H57" s="4">
        <v>238.32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99.17</v>
      </c>
      <c r="F58" s="4">
        <v>141.66999999999999</v>
      </c>
      <c r="G58" s="4">
        <v>198.34</v>
      </c>
      <c r="H58" s="4">
        <v>255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99.17</v>
      </c>
      <c r="F59" s="4">
        <v>141.66999999999999</v>
      </c>
      <c r="G59" s="4">
        <v>198.34</v>
      </c>
      <c r="H59" s="4">
        <v>255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100</v>
      </c>
      <c r="F60" s="4">
        <v>142.5</v>
      </c>
      <c r="G60" s="4">
        <v>200</v>
      </c>
      <c r="H60" s="4">
        <v>256.66000000000003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100</v>
      </c>
      <c r="F61" s="4">
        <v>142.5</v>
      </c>
      <c r="G61" s="4">
        <v>200</v>
      </c>
      <c r="H61" s="4">
        <v>256.66000000000003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100</v>
      </c>
      <c r="F62" s="4">
        <v>142.5</v>
      </c>
      <c r="G62" s="4">
        <v>200</v>
      </c>
      <c r="H62" s="4">
        <v>256.66000000000003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100</v>
      </c>
      <c r="F63" s="4">
        <v>142.5</v>
      </c>
      <c r="G63" s="4">
        <v>200</v>
      </c>
      <c r="H63" s="4">
        <v>256.66000000000003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100</v>
      </c>
      <c r="F64" s="4">
        <v>142.5</v>
      </c>
      <c r="G64" s="4">
        <v>200</v>
      </c>
      <c r="H64" s="4">
        <v>256.66000000000003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100.83</v>
      </c>
      <c r="F65" s="4">
        <v>143.33000000000001</v>
      </c>
      <c r="G65" s="4">
        <v>201.66</v>
      </c>
      <c r="H65" s="4">
        <v>258.32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102.5</v>
      </c>
      <c r="F66" s="4">
        <v>145</v>
      </c>
      <c r="G66" s="4">
        <v>205</v>
      </c>
      <c r="H66" s="4">
        <v>261.66000000000003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103.33</v>
      </c>
      <c r="F67" s="4">
        <v>145.83000000000001</v>
      </c>
      <c r="G67" s="4">
        <v>206.66</v>
      </c>
      <c r="H67" s="4">
        <v>263.32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105</v>
      </c>
      <c r="F68" s="4">
        <v>147.5</v>
      </c>
      <c r="G68" s="4">
        <v>210</v>
      </c>
      <c r="H68" s="4">
        <v>266.66000000000003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106.67</v>
      </c>
      <c r="F69" s="4">
        <v>149.16999999999999</v>
      </c>
      <c r="G69" s="4">
        <v>213.34</v>
      </c>
      <c r="H69" s="4">
        <v>270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107.5</v>
      </c>
      <c r="F70" s="4">
        <v>150</v>
      </c>
      <c r="G70" s="4">
        <v>215</v>
      </c>
      <c r="H70" s="4">
        <v>271.66000000000003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108.33</v>
      </c>
      <c r="F71" s="4">
        <v>150.83000000000001</v>
      </c>
      <c r="G71" s="4">
        <v>216.66</v>
      </c>
      <c r="H71" s="4">
        <v>273.32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108.33</v>
      </c>
      <c r="F72" s="4">
        <v>150.83000000000001</v>
      </c>
      <c r="G72" s="4">
        <v>216.66</v>
      </c>
      <c r="H72" s="4">
        <v>273.32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108.33</v>
      </c>
      <c r="F73" s="4">
        <v>150.83000000000001</v>
      </c>
      <c r="G73" s="4">
        <v>216.66</v>
      </c>
      <c r="H73" s="4">
        <v>273.32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108.33</v>
      </c>
      <c r="F74" s="4">
        <v>150.83000000000001</v>
      </c>
      <c r="G74" s="4">
        <v>216.66</v>
      </c>
      <c r="H74" s="4">
        <v>273.32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108.33</v>
      </c>
      <c r="F75" s="4">
        <v>150.83000000000001</v>
      </c>
      <c r="G75" s="4">
        <v>216.66</v>
      </c>
      <c r="H75" s="4">
        <v>273.32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108.33</v>
      </c>
      <c r="F76" s="4">
        <v>150.83000000000001</v>
      </c>
      <c r="G76" s="4">
        <v>216.66</v>
      </c>
      <c r="H76" s="4">
        <v>273.32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108.33</v>
      </c>
      <c r="F77" s="4">
        <v>150.83000000000001</v>
      </c>
      <c r="G77" s="4">
        <v>216.66</v>
      </c>
      <c r="H77" s="4">
        <v>273.32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108.33</v>
      </c>
      <c r="F78" s="4">
        <v>150.83000000000001</v>
      </c>
      <c r="G78" s="4">
        <v>216.66</v>
      </c>
      <c r="H78" s="4">
        <v>273.32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108.33</v>
      </c>
      <c r="F79" s="4">
        <v>150.83000000000001</v>
      </c>
      <c r="G79" s="4">
        <v>216.66</v>
      </c>
      <c r="H79" s="4">
        <v>273.32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108.33</v>
      </c>
      <c r="F80" s="4">
        <v>150.83000000000001</v>
      </c>
      <c r="G80" s="4">
        <v>216.66</v>
      </c>
      <c r="H80" s="4">
        <v>273.32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108.33</v>
      </c>
      <c r="F81" s="4">
        <v>150.83000000000001</v>
      </c>
      <c r="G81" s="4">
        <v>216.66</v>
      </c>
      <c r="H81" s="4">
        <v>273.32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108.33</v>
      </c>
      <c r="F82" s="4">
        <v>150.83000000000001</v>
      </c>
      <c r="G82" s="4">
        <v>216.66</v>
      </c>
      <c r="H82" s="4">
        <v>273.32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108.33</v>
      </c>
      <c r="F83" s="4">
        <v>150.83000000000001</v>
      </c>
      <c r="G83" s="4">
        <v>216.66</v>
      </c>
      <c r="H83" s="4">
        <v>273.32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108.33</v>
      </c>
      <c r="F84" s="4">
        <v>150.83000000000001</v>
      </c>
      <c r="G84" s="4">
        <v>216.66</v>
      </c>
      <c r="H84" s="4">
        <v>273.32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108.33</v>
      </c>
      <c r="F85" s="4">
        <v>150.83000000000001</v>
      </c>
      <c r="G85" s="4">
        <v>216.66</v>
      </c>
      <c r="H85" s="4">
        <v>273.32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108.33</v>
      </c>
      <c r="F86" s="4">
        <v>150.83000000000001</v>
      </c>
      <c r="G86" s="4">
        <v>216.66</v>
      </c>
      <c r="H86" s="4">
        <v>273.32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108.33</v>
      </c>
      <c r="F87" s="4">
        <v>150.83000000000001</v>
      </c>
      <c r="G87" s="4">
        <v>216.66</v>
      </c>
      <c r="H87" s="4">
        <v>273.32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8ED6-FAC6-4FA8-83C3-54C6A990DCC9}">
  <sheetPr codeName="Sheet56">
    <tabColor theme="5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5.83</v>
      </c>
      <c r="F16" s="4">
        <v>9.9600000000000009</v>
      </c>
      <c r="G16" s="4">
        <v>11.66</v>
      </c>
      <c r="H16" s="4">
        <v>17.16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5.83</v>
      </c>
      <c r="F17" s="4">
        <v>9.9600000000000009</v>
      </c>
      <c r="G17" s="4">
        <v>11.66</v>
      </c>
      <c r="H17" s="4">
        <v>17.16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5.83</v>
      </c>
      <c r="F18" s="4">
        <v>9.9600000000000009</v>
      </c>
      <c r="G18" s="4">
        <v>11.66</v>
      </c>
      <c r="H18" s="4">
        <v>17.16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5.83</v>
      </c>
      <c r="F19" s="4">
        <v>9.9600000000000009</v>
      </c>
      <c r="G19" s="4">
        <v>11.66</v>
      </c>
      <c r="H19" s="4">
        <v>17.16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5.83</v>
      </c>
      <c r="F20" s="4">
        <v>9.9600000000000009</v>
      </c>
      <c r="G20" s="4">
        <v>11.66</v>
      </c>
      <c r="H20" s="4">
        <v>17.16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5.83</v>
      </c>
      <c r="F21" s="4">
        <v>9.9600000000000009</v>
      </c>
      <c r="G21" s="4">
        <v>11.66</v>
      </c>
      <c r="H21" s="4">
        <v>17.16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5.83</v>
      </c>
      <c r="F22" s="4">
        <v>9.9600000000000009</v>
      </c>
      <c r="G22" s="4">
        <v>11.66</v>
      </c>
      <c r="H22" s="4">
        <v>17.16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5.83</v>
      </c>
      <c r="F23" s="4">
        <v>9.9600000000000009</v>
      </c>
      <c r="G23" s="4">
        <v>11.66</v>
      </c>
      <c r="H23" s="4">
        <v>17.16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5.83</v>
      </c>
      <c r="F24" s="4">
        <v>9.9600000000000009</v>
      </c>
      <c r="G24" s="4">
        <v>11.66</v>
      </c>
      <c r="H24" s="4">
        <v>17.16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5.83</v>
      </c>
      <c r="F25" s="4">
        <v>9.9600000000000009</v>
      </c>
      <c r="G25" s="4">
        <v>11.66</v>
      </c>
      <c r="H25" s="4">
        <v>17.16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5.83</v>
      </c>
      <c r="F26" s="4">
        <v>9.9600000000000009</v>
      </c>
      <c r="G26" s="4">
        <v>11.66</v>
      </c>
      <c r="H26" s="4">
        <v>17.16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5.83</v>
      </c>
      <c r="F27" s="4">
        <v>9.9600000000000009</v>
      </c>
      <c r="G27" s="4">
        <v>11.66</v>
      </c>
      <c r="H27" s="4">
        <v>17.16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5.83</v>
      </c>
      <c r="F28" s="4">
        <v>9.9600000000000009</v>
      </c>
      <c r="G28" s="4">
        <v>11.66</v>
      </c>
      <c r="H28" s="4">
        <v>17.16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5.83</v>
      </c>
      <c r="F29" s="4">
        <v>9.9600000000000009</v>
      </c>
      <c r="G29" s="4">
        <v>11.66</v>
      </c>
      <c r="H29" s="4">
        <v>17.16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5.83</v>
      </c>
      <c r="F30" s="4">
        <v>9.9600000000000009</v>
      </c>
      <c r="G30" s="4">
        <v>11.66</v>
      </c>
      <c r="H30" s="4">
        <v>17.16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5.83</v>
      </c>
      <c r="F31" s="4">
        <v>9.9600000000000009</v>
      </c>
      <c r="G31" s="4">
        <v>11.66</v>
      </c>
      <c r="H31" s="4">
        <v>17.16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5.83</v>
      </c>
      <c r="F32" s="4">
        <v>9.9600000000000009</v>
      </c>
      <c r="G32" s="4">
        <v>11.66</v>
      </c>
      <c r="H32" s="4">
        <v>17.16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5.83</v>
      </c>
      <c r="F33" s="4">
        <v>9.9600000000000009</v>
      </c>
      <c r="G33" s="4">
        <v>11.66</v>
      </c>
      <c r="H33" s="4">
        <v>17.16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5.83</v>
      </c>
      <c r="F34" s="4">
        <v>9.9600000000000009</v>
      </c>
      <c r="G34" s="4">
        <v>11.66</v>
      </c>
      <c r="H34" s="4">
        <v>17.16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5.83</v>
      </c>
      <c r="F35" s="4">
        <v>9.9600000000000009</v>
      </c>
      <c r="G35" s="4">
        <v>11.66</v>
      </c>
      <c r="H35" s="4">
        <v>17.16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5.83</v>
      </c>
      <c r="F36" s="4">
        <v>9.9600000000000009</v>
      </c>
      <c r="G36" s="4">
        <v>11.66</v>
      </c>
      <c r="H36" s="4">
        <v>17.16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5.83</v>
      </c>
      <c r="F37" s="4">
        <v>9.9600000000000009</v>
      </c>
      <c r="G37" s="4">
        <v>11.66</v>
      </c>
      <c r="H37" s="4">
        <v>17.16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5.83</v>
      </c>
      <c r="F38" s="4">
        <v>9.9600000000000009</v>
      </c>
      <c r="G38" s="4">
        <v>11.66</v>
      </c>
      <c r="H38" s="4">
        <v>17.16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5.83</v>
      </c>
      <c r="F39" s="4">
        <v>9.9600000000000009</v>
      </c>
      <c r="G39" s="4">
        <v>11.66</v>
      </c>
      <c r="H39" s="4">
        <v>17.16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5.83</v>
      </c>
      <c r="F40" s="4">
        <v>9.9600000000000009</v>
      </c>
      <c r="G40" s="4">
        <v>11.66</v>
      </c>
      <c r="H40" s="4">
        <v>17.16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5.83</v>
      </c>
      <c r="F41" s="4">
        <v>9.9600000000000009</v>
      </c>
      <c r="G41" s="4">
        <v>11.66</v>
      </c>
      <c r="H41" s="4">
        <v>17.16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6.67</v>
      </c>
      <c r="F42" s="4">
        <v>10.8</v>
      </c>
      <c r="G42" s="4">
        <v>13.34</v>
      </c>
      <c r="H42" s="4">
        <v>18.84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6.67</v>
      </c>
      <c r="F43" s="4">
        <v>10.8</v>
      </c>
      <c r="G43" s="4">
        <v>13.34</v>
      </c>
      <c r="H43" s="4">
        <v>18.84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6.67</v>
      </c>
      <c r="F44" s="4">
        <v>10.8</v>
      </c>
      <c r="G44" s="4">
        <v>13.34</v>
      </c>
      <c r="H44" s="4">
        <v>18.84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6.67</v>
      </c>
      <c r="F45" s="4">
        <v>10.8</v>
      </c>
      <c r="G45" s="4">
        <v>13.34</v>
      </c>
      <c r="H45" s="4">
        <v>18.84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6.67</v>
      </c>
      <c r="F46" s="4">
        <v>10.8</v>
      </c>
      <c r="G46" s="4">
        <v>13.34</v>
      </c>
      <c r="H46" s="4">
        <v>18.84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7.5</v>
      </c>
      <c r="F47" s="4">
        <v>11.63</v>
      </c>
      <c r="G47" s="4">
        <v>15</v>
      </c>
      <c r="H47" s="4">
        <v>20.5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7.5</v>
      </c>
      <c r="F48" s="4">
        <v>11.63</v>
      </c>
      <c r="G48" s="4">
        <v>15</v>
      </c>
      <c r="H48" s="4">
        <v>20.5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7.5</v>
      </c>
      <c r="F49" s="4">
        <v>11.63</v>
      </c>
      <c r="G49" s="4">
        <v>15</v>
      </c>
      <c r="H49" s="4">
        <v>20.5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7.5</v>
      </c>
      <c r="F50" s="4">
        <v>11.63</v>
      </c>
      <c r="G50" s="4">
        <v>15</v>
      </c>
      <c r="H50" s="4">
        <v>20.5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8.33</v>
      </c>
      <c r="F51" s="4">
        <v>12.46</v>
      </c>
      <c r="G51" s="4">
        <v>16.66</v>
      </c>
      <c r="H51" s="4">
        <v>22.16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8.33</v>
      </c>
      <c r="F52" s="4">
        <v>12.46</v>
      </c>
      <c r="G52" s="4">
        <v>16.66</v>
      </c>
      <c r="H52" s="4">
        <v>22.16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8.33</v>
      </c>
      <c r="F53" s="4">
        <v>12.46</v>
      </c>
      <c r="G53" s="4">
        <v>16.66</v>
      </c>
      <c r="H53" s="4">
        <v>22.16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8.33</v>
      </c>
      <c r="F54" s="4">
        <v>12.46</v>
      </c>
      <c r="G54" s="4">
        <v>16.66</v>
      </c>
      <c r="H54" s="4">
        <v>22.16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8.33</v>
      </c>
      <c r="F55" s="4">
        <v>12.46</v>
      </c>
      <c r="G55" s="4">
        <v>16.66</v>
      </c>
      <c r="H55" s="4">
        <v>22.16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9.17</v>
      </c>
      <c r="F56" s="4">
        <v>13.3</v>
      </c>
      <c r="G56" s="4">
        <v>18.34</v>
      </c>
      <c r="H56" s="4">
        <v>23.84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9.17</v>
      </c>
      <c r="F57" s="4">
        <v>13.3</v>
      </c>
      <c r="G57" s="4">
        <v>18.34</v>
      </c>
      <c r="H57" s="4">
        <v>23.84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10</v>
      </c>
      <c r="F58" s="4">
        <v>14.13</v>
      </c>
      <c r="G58" s="4">
        <v>20</v>
      </c>
      <c r="H58" s="4">
        <v>25.5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10</v>
      </c>
      <c r="F59" s="4">
        <v>14.13</v>
      </c>
      <c r="G59" s="4">
        <v>20</v>
      </c>
      <c r="H59" s="4">
        <v>25.5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10</v>
      </c>
      <c r="F60" s="4">
        <v>14.13</v>
      </c>
      <c r="G60" s="4">
        <v>20</v>
      </c>
      <c r="H60" s="4">
        <v>25.5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10.83</v>
      </c>
      <c r="F61" s="4">
        <v>14.96</v>
      </c>
      <c r="G61" s="4">
        <v>21.66</v>
      </c>
      <c r="H61" s="4">
        <v>27.16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10.83</v>
      </c>
      <c r="F62" s="4">
        <v>14.96</v>
      </c>
      <c r="G62" s="4">
        <v>21.66</v>
      </c>
      <c r="H62" s="4">
        <v>27.16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10.83</v>
      </c>
      <c r="F63" s="4">
        <v>14.96</v>
      </c>
      <c r="G63" s="4">
        <v>21.66</v>
      </c>
      <c r="H63" s="4">
        <v>27.16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11.67</v>
      </c>
      <c r="F64" s="4">
        <v>15.8</v>
      </c>
      <c r="G64" s="4">
        <v>23.34</v>
      </c>
      <c r="H64" s="4">
        <v>28.84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11.67</v>
      </c>
      <c r="F65" s="4">
        <v>15.8</v>
      </c>
      <c r="G65" s="4">
        <v>23.34</v>
      </c>
      <c r="H65" s="4">
        <v>28.84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11.67</v>
      </c>
      <c r="F66" s="4">
        <v>15.8</v>
      </c>
      <c r="G66" s="4">
        <v>23.34</v>
      </c>
      <c r="H66" s="4">
        <v>28.84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11.67</v>
      </c>
      <c r="F67" s="4">
        <v>15.8</v>
      </c>
      <c r="G67" s="4">
        <v>23.34</v>
      </c>
      <c r="H67" s="4">
        <v>28.84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12.5</v>
      </c>
      <c r="F68" s="4">
        <v>16.63</v>
      </c>
      <c r="G68" s="4">
        <v>25</v>
      </c>
      <c r="H68" s="4">
        <v>30.5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12.5</v>
      </c>
      <c r="F69" s="4">
        <v>16.63</v>
      </c>
      <c r="G69" s="4">
        <v>25</v>
      </c>
      <c r="H69" s="4">
        <v>30.5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12.5</v>
      </c>
      <c r="F70" s="4">
        <v>16.63</v>
      </c>
      <c r="G70" s="4">
        <v>25</v>
      </c>
      <c r="H70" s="4">
        <v>30.5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12.5</v>
      </c>
      <c r="F71" s="4">
        <v>16.63</v>
      </c>
      <c r="G71" s="4">
        <v>25</v>
      </c>
      <c r="H71" s="4">
        <v>30.5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12.5</v>
      </c>
      <c r="F72" s="4">
        <v>16.63</v>
      </c>
      <c r="G72" s="4">
        <v>25</v>
      </c>
      <c r="H72" s="4">
        <v>30.5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12.5</v>
      </c>
      <c r="F73" s="4">
        <v>16.63</v>
      </c>
      <c r="G73" s="4">
        <v>25</v>
      </c>
      <c r="H73" s="4">
        <v>30.5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12.5</v>
      </c>
      <c r="F74" s="4">
        <v>16.63</v>
      </c>
      <c r="G74" s="4">
        <v>25</v>
      </c>
      <c r="H74" s="4">
        <v>30.5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12.5</v>
      </c>
      <c r="F75" s="4">
        <v>16.63</v>
      </c>
      <c r="G75" s="4">
        <v>25</v>
      </c>
      <c r="H75" s="4">
        <v>30.5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12.5</v>
      </c>
      <c r="F76" s="4">
        <v>16.63</v>
      </c>
      <c r="G76" s="4">
        <v>25</v>
      </c>
      <c r="H76" s="4">
        <v>30.5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12.5</v>
      </c>
      <c r="F77" s="4">
        <v>16.63</v>
      </c>
      <c r="G77" s="4">
        <v>25</v>
      </c>
      <c r="H77" s="4">
        <v>30.5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12.5</v>
      </c>
      <c r="F78" s="4">
        <v>16.63</v>
      </c>
      <c r="G78" s="4">
        <v>25</v>
      </c>
      <c r="H78" s="4">
        <v>30.5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12.5</v>
      </c>
      <c r="F79" s="4">
        <v>16.63</v>
      </c>
      <c r="G79" s="4">
        <v>25</v>
      </c>
      <c r="H79" s="4">
        <v>30.5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12.5</v>
      </c>
      <c r="F80" s="4">
        <v>16.63</v>
      </c>
      <c r="G80" s="4">
        <v>25</v>
      </c>
      <c r="H80" s="4">
        <v>30.5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12.5</v>
      </c>
      <c r="F81" s="4">
        <v>16.63</v>
      </c>
      <c r="G81" s="4">
        <v>25</v>
      </c>
      <c r="H81" s="4">
        <v>30.5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12.5</v>
      </c>
      <c r="F82" s="4">
        <v>16.63</v>
      </c>
      <c r="G82" s="4">
        <v>25</v>
      </c>
      <c r="H82" s="4">
        <v>30.5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12.5</v>
      </c>
      <c r="F83" s="4">
        <v>16.63</v>
      </c>
      <c r="G83" s="4">
        <v>25</v>
      </c>
      <c r="H83" s="4">
        <v>30.5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12.5</v>
      </c>
      <c r="F84" s="4">
        <v>16.63</v>
      </c>
      <c r="G84" s="4">
        <v>25</v>
      </c>
      <c r="H84" s="4">
        <v>30.5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12.5</v>
      </c>
      <c r="F85" s="4">
        <v>16.63</v>
      </c>
      <c r="G85" s="4">
        <v>25</v>
      </c>
      <c r="H85" s="4">
        <v>30.5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12.5</v>
      </c>
      <c r="F86" s="4">
        <v>16.63</v>
      </c>
      <c r="G86" s="4">
        <v>25</v>
      </c>
      <c r="H86" s="4">
        <v>30.5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12.5</v>
      </c>
      <c r="F87" s="4">
        <v>16.63</v>
      </c>
      <c r="G87" s="4">
        <v>25</v>
      </c>
      <c r="H87" s="4">
        <v>30.5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498E-1FBE-469F-BCF6-7AA5B880E7D5}">
  <sheetPr codeName="Sheet6">
    <tabColor rgb="FFFFFF00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40" t="s">
        <v>59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31</v>
      </c>
      <c r="F12" s="1">
        <v>31</v>
      </c>
      <c r="G12" s="1">
        <v>31</v>
      </c>
      <c r="H12" s="1">
        <v>31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10</v>
      </c>
      <c r="F13" s="1">
        <v>10</v>
      </c>
      <c r="G13" s="1">
        <v>10</v>
      </c>
      <c r="H13" s="1">
        <v>10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6.7</v>
      </c>
      <c r="F16" s="4">
        <v>10.75</v>
      </c>
      <c r="G16" s="4">
        <v>13.4</v>
      </c>
      <c r="H16" s="4">
        <v>18.8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6.7</v>
      </c>
      <c r="F17" s="4">
        <v>10.75</v>
      </c>
      <c r="G17" s="4">
        <v>13.4</v>
      </c>
      <c r="H17" s="4">
        <v>18.8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6.7</v>
      </c>
      <c r="F18" s="4">
        <v>10.75</v>
      </c>
      <c r="G18" s="4">
        <v>13.4</v>
      </c>
      <c r="H18" s="4">
        <v>18.8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6.7</v>
      </c>
      <c r="F19" s="4">
        <v>10.75</v>
      </c>
      <c r="G19" s="4">
        <v>13.4</v>
      </c>
      <c r="H19" s="4">
        <v>18.8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6.7</v>
      </c>
      <c r="F20" s="4">
        <v>10.75</v>
      </c>
      <c r="G20" s="4">
        <v>13.4</v>
      </c>
      <c r="H20" s="4">
        <v>18.8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6.7</v>
      </c>
      <c r="F21" s="4">
        <v>10.75</v>
      </c>
      <c r="G21" s="4">
        <v>13.4</v>
      </c>
      <c r="H21" s="4">
        <v>18.8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6.7</v>
      </c>
      <c r="F22" s="4">
        <v>10.75</v>
      </c>
      <c r="G22" s="4">
        <v>13.4</v>
      </c>
      <c r="H22" s="4">
        <v>18.8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6.7</v>
      </c>
      <c r="F23" s="4">
        <v>10.75</v>
      </c>
      <c r="G23" s="4">
        <v>13.4</v>
      </c>
      <c r="H23" s="4">
        <v>18.8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6.7</v>
      </c>
      <c r="F24" s="4">
        <v>10.75</v>
      </c>
      <c r="G24" s="4">
        <v>13.4</v>
      </c>
      <c r="H24" s="4">
        <v>18.8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6.7</v>
      </c>
      <c r="F25" s="4">
        <v>10.75</v>
      </c>
      <c r="G25" s="4">
        <v>13.4</v>
      </c>
      <c r="H25" s="4">
        <v>18.8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6.7</v>
      </c>
      <c r="F26" s="4">
        <v>10.75</v>
      </c>
      <c r="G26" s="4">
        <v>13.4</v>
      </c>
      <c r="H26" s="4">
        <v>18.8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6.7</v>
      </c>
      <c r="F27" s="4">
        <v>10.75</v>
      </c>
      <c r="G27" s="4">
        <v>13.4</v>
      </c>
      <c r="H27" s="4">
        <v>18.8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6.7</v>
      </c>
      <c r="F28" s="4">
        <v>10.75</v>
      </c>
      <c r="G28" s="4">
        <v>13.4</v>
      </c>
      <c r="H28" s="4">
        <v>18.8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6.7</v>
      </c>
      <c r="F29" s="4">
        <v>10.75</v>
      </c>
      <c r="G29" s="4">
        <v>13.4</v>
      </c>
      <c r="H29" s="4">
        <v>18.8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6.7</v>
      </c>
      <c r="F30" s="4">
        <v>10.75</v>
      </c>
      <c r="G30" s="4">
        <v>13.4</v>
      </c>
      <c r="H30" s="4">
        <v>18.8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6.7</v>
      </c>
      <c r="F31" s="4">
        <v>10.75</v>
      </c>
      <c r="G31" s="4">
        <v>13.4</v>
      </c>
      <c r="H31" s="4">
        <v>18.8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6.7</v>
      </c>
      <c r="F32" s="4">
        <v>10.75</v>
      </c>
      <c r="G32" s="4">
        <v>13.4</v>
      </c>
      <c r="H32" s="4">
        <v>18.8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6.7</v>
      </c>
      <c r="F33" s="4">
        <v>10.75</v>
      </c>
      <c r="G33" s="4">
        <v>13.4</v>
      </c>
      <c r="H33" s="4">
        <v>18.8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6.7</v>
      </c>
      <c r="F34" s="4">
        <v>10.75</v>
      </c>
      <c r="G34" s="4">
        <v>13.4</v>
      </c>
      <c r="H34" s="4">
        <v>18.8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6.7</v>
      </c>
      <c r="F35" s="4">
        <v>10.75</v>
      </c>
      <c r="G35" s="4">
        <v>13.4</v>
      </c>
      <c r="H35" s="4">
        <v>18.8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6.7</v>
      </c>
      <c r="F36" s="4">
        <v>10.75</v>
      </c>
      <c r="G36" s="4">
        <v>13.4</v>
      </c>
      <c r="H36" s="4">
        <v>18.8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6.7</v>
      </c>
      <c r="F37" s="4">
        <v>10.75</v>
      </c>
      <c r="G37" s="4">
        <v>13.4</v>
      </c>
      <c r="H37" s="4">
        <v>18.8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6.7</v>
      </c>
      <c r="F38" s="4">
        <v>10.75</v>
      </c>
      <c r="G38" s="4">
        <v>13.4</v>
      </c>
      <c r="H38" s="4">
        <v>18.8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6.7</v>
      </c>
      <c r="F39" s="4">
        <v>10.75</v>
      </c>
      <c r="G39" s="4">
        <v>13.4</v>
      </c>
      <c r="H39" s="4">
        <v>18.8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6.7</v>
      </c>
      <c r="F40" s="4">
        <v>10.75</v>
      </c>
      <c r="G40" s="4">
        <v>13.4</v>
      </c>
      <c r="H40" s="4">
        <v>18.8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7</v>
      </c>
      <c r="F41" s="4">
        <v>11.05</v>
      </c>
      <c r="G41" s="4">
        <v>14</v>
      </c>
      <c r="H41" s="4">
        <v>19.399999999999999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7.2</v>
      </c>
      <c r="F42" s="4">
        <v>11.25</v>
      </c>
      <c r="G42" s="4">
        <v>14.4</v>
      </c>
      <c r="H42" s="4">
        <v>19.8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7.4</v>
      </c>
      <c r="F43" s="4">
        <v>11.45</v>
      </c>
      <c r="G43" s="4">
        <v>14.8</v>
      </c>
      <c r="H43" s="4">
        <v>20.2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7.6</v>
      </c>
      <c r="F44" s="4">
        <v>11.65</v>
      </c>
      <c r="G44" s="4">
        <v>15.2</v>
      </c>
      <c r="H44" s="4">
        <v>20.6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7.8</v>
      </c>
      <c r="F45" s="4">
        <v>11.85</v>
      </c>
      <c r="G45" s="4">
        <v>15.6</v>
      </c>
      <c r="H45" s="4">
        <v>21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8</v>
      </c>
      <c r="F46" s="4">
        <v>12.05</v>
      </c>
      <c r="G46" s="4">
        <v>16</v>
      </c>
      <c r="H46" s="4">
        <v>21.4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8.1999999999999993</v>
      </c>
      <c r="F47" s="4">
        <v>12.25</v>
      </c>
      <c r="G47" s="4">
        <v>16.399999999999999</v>
      </c>
      <c r="H47" s="4">
        <v>21.8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8.4</v>
      </c>
      <c r="F48" s="4">
        <v>12.45</v>
      </c>
      <c r="G48" s="4">
        <v>16.8</v>
      </c>
      <c r="H48" s="4">
        <v>22.2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8.6</v>
      </c>
      <c r="F49" s="4">
        <v>12.65</v>
      </c>
      <c r="G49" s="4">
        <v>17.2</v>
      </c>
      <c r="H49" s="4">
        <v>22.6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8.8000000000000007</v>
      </c>
      <c r="F50" s="4">
        <v>12.85</v>
      </c>
      <c r="G50" s="4">
        <v>17.600000000000001</v>
      </c>
      <c r="H50" s="4">
        <v>23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9.1</v>
      </c>
      <c r="F51" s="4">
        <v>13.15</v>
      </c>
      <c r="G51" s="4">
        <v>18.2</v>
      </c>
      <c r="H51" s="4">
        <v>23.6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9.4</v>
      </c>
      <c r="F52" s="4">
        <v>13.45</v>
      </c>
      <c r="G52" s="4">
        <v>18.8</v>
      </c>
      <c r="H52" s="4">
        <v>24.2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9.6999999999999993</v>
      </c>
      <c r="F53" s="4">
        <v>13.75</v>
      </c>
      <c r="G53" s="4">
        <v>19.399999999999999</v>
      </c>
      <c r="H53" s="4">
        <v>24.8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10</v>
      </c>
      <c r="F54" s="4">
        <v>14.05</v>
      </c>
      <c r="G54" s="4">
        <v>20</v>
      </c>
      <c r="H54" s="4">
        <v>25.4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10.4</v>
      </c>
      <c r="F55" s="4">
        <v>14.45</v>
      </c>
      <c r="G55" s="4">
        <v>20.8</v>
      </c>
      <c r="H55" s="4">
        <v>26.2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10.8</v>
      </c>
      <c r="F56" s="4">
        <v>14.85</v>
      </c>
      <c r="G56" s="4">
        <v>21.6</v>
      </c>
      <c r="H56" s="4">
        <v>27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11.2</v>
      </c>
      <c r="F57" s="4">
        <v>15.25</v>
      </c>
      <c r="G57" s="4">
        <v>22.4</v>
      </c>
      <c r="H57" s="4">
        <v>27.8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11.4</v>
      </c>
      <c r="F58" s="4">
        <v>15.45</v>
      </c>
      <c r="G58" s="4">
        <v>22.8</v>
      </c>
      <c r="H58" s="4">
        <v>28.2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11.8</v>
      </c>
      <c r="F59" s="4">
        <v>15.85</v>
      </c>
      <c r="G59" s="4">
        <v>23.6</v>
      </c>
      <c r="H59" s="4">
        <v>29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12.3</v>
      </c>
      <c r="F60" s="4">
        <v>16.350000000000001</v>
      </c>
      <c r="G60" s="4">
        <v>24.6</v>
      </c>
      <c r="H60" s="4">
        <v>30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12.8</v>
      </c>
      <c r="F61" s="4">
        <v>16.850000000000001</v>
      </c>
      <c r="G61" s="4">
        <v>25.6</v>
      </c>
      <c r="H61" s="4">
        <v>31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14.12</v>
      </c>
      <c r="F62" s="4">
        <v>18.170000000000002</v>
      </c>
      <c r="G62" s="4">
        <v>28.24</v>
      </c>
      <c r="H62" s="4">
        <v>33.64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14.8</v>
      </c>
      <c r="F63" s="4">
        <v>18.850000000000001</v>
      </c>
      <c r="G63" s="4">
        <v>29.6</v>
      </c>
      <c r="H63" s="4">
        <v>35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15.47</v>
      </c>
      <c r="F64" s="4">
        <v>19.52</v>
      </c>
      <c r="G64" s="4">
        <v>30.94</v>
      </c>
      <c r="H64" s="4">
        <v>36.340000000000003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16.32</v>
      </c>
      <c r="F65" s="4">
        <v>20.37</v>
      </c>
      <c r="G65" s="4">
        <v>32.64</v>
      </c>
      <c r="H65" s="4">
        <v>38.04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17.04</v>
      </c>
      <c r="F66" s="4">
        <v>21.09</v>
      </c>
      <c r="G66" s="4">
        <v>34.08</v>
      </c>
      <c r="H66" s="4">
        <v>39.479999999999997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17.760000000000002</v>
      </c>
      <c r="F67" s="4">
        <v>21.81</v>
      </c>
      <c r="G67" s="4">
        <v>35.520000000000003</v>
      </c>
      <c r="H67" s="4">
        <v>40.92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18.37</v>
      </c>
      <c r="F68" s="4">
        <v>22.42</v>
      </c>
      <c r="G68" s="4">
        <v>36.74</v>
      </c>
      <c r="H68" s="4">
        <v>42.14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18.37</v>
      </c>
      <c r="F69" s="4">
        <v>22.42</v>
      </c>
      <c r="G69" s="4">
        <v>36.74</v>
      </c>
      <c r="H69" s="4">
        <v>42.14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18.37</v>
      </c>
      <c r="F70" s="4">
        <v>22.42</v>
      </c>
      <c r="G70" s="4">
        <v>36.74</v>
      </c>
      <c r="H70" s="4">
        <v>42.14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18.37</v>
      </c>
      <c r="F71" s="4">
        <v>22.42</v>
      </c>
      <c r="G71" s="4">
        <v>36.74</v>
      </c>
      <c r="H71" s="4">
        <v>42.14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18.7</v>
      </c>
      <c r="F72" s="4">
        <v>22.75</v>
      </c>
      <c r="G72" s="4">
        <v>37.4</v>
      </c>
      <c r="H72" s="4">
        <v>42.8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19.399999999999999</v>
      </c>
      <c r="F73" s="4">
        <v>23.45</v>
      </c>
      <c r="G73" s="4">
        <v>38.799999999999997</v>
      </c>
      <c r="H73" s="4">
        <v>44.2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20.2</v>
      </c>
      <c r="F74" s="4">
        <v>24.25</v>
      </c>
      <c r="G74" s="4">
        <v>40.4</v>
      </c>
      <c r="H74" s="4">
        <v>45.8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21</v>
      </c>
      <c r="F75" s="4">
        <v>25.05</v>
      </c>
      <c r="G75" s="4">
        <v>42</v>
      </c>
      <c r="H75" s="4">
        <v>47.4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21.9</v>
      </c>
      <c r="F76" s="4">
        <v>25.95</v>
      </c>
      <c r="G76" s="4">
        <v>43.8</v>
      </c>
      <c r="H76" s="4">
        <v>49.2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22.9</v>
      </c>
      <c r="F77" s="4">
        <v>26.95</v>
      </c>
      <c r="G77" s="4">
        <v>45.8</v>
      </c>
      <c r="H77" s="4">
        <v>51.2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23.9</v>
      </c>
      <c r="F78" s="4">
        <v>27.95</v>
      </c>
      <c r="G78" s="4">
        <v>47.8</v>
      </c>
      <c r="H78" s="4">
        <v>53.2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24.9</v>
      </c>
      <c r="F79" s="4">
        <v>28.95</v>
      </c>
      <c r="G79" s="4">
        <v>49.8</v>
      </c>
      <c r="H79" s="4">
        <v>55.2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25.9</v>
      </c>
      <c r="F80" s="4">
        <v>29.95</v>
      </c>
      <c r="G80" s="4">
        <v>51.8</v>
      </c>
      <c r="H80" s="4">
        <v>57.2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26.8</v>
      </c>
      <c r="F81" s="4">
        <v>30.85</v>
      </c>
      <c r="G81" s="4">
        <v>53.6</v>
      </c>
      <c r="H81" s="4">
        <v>59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27.8</v>
      </c>
      <c r="F82" s="4">
        <v>31.85</v>
      </c>
      <c r="G82" s="4">
        <v>55.6</v>
      </c>
      <c r="H82" s="4">
        <v>61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28.8</v>
      </c>
      <c r="F83" s="4">
        <v>32.85</v>
      </c>
      <c r="G83" s="4">
        <v>57.6</v>
      </c>
      <c r="H83" s="4">
        <v>63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29.8</v>
      </c>
      <c r="F84" s="4">
        <v>33.85</v>
      </c>
      <c r="G84" s="4">
        <v>59.6</v>
      </c>
      <c r="H84" s="4">
        <v>65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30.8</v>
      </c>
      <c r="F85" s="4">
        <v>34.85</v>
      </c>
      <c r="G85" s="4">
        <v>61.6</v>
      </c>
      <c r="H85" s="4">
        <v>67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31.8</v>
      </c>
      <c r="F86" s="4">
        <v>35.85</v>
      </c>
      <c r="G86" s="4">
        <v>63.6</v>
      </c>
      <c r="H86" s="4">
        <v>69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32.799999999999997</v>
      </c>
      <c r="F87" s="4">
        <v>36.85</v>
      </c>
      <c r="G87" s="4">
        <v>65.599999999999994</v>
      </c>
      <c r="H87" s="4">
        <v>71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3882A-E755-4D6D-B24D-99E9B4FC575C}">
  <sheetPr codeName="Sheet57">
    <tabColor theme="5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3.08</v>
      </c>
      <c r="F16" s="4">
        <v>5.33</v>
      </c>
      <c r="G16" s="4">
        <v>6.16</v>
      </c>
      <c r="H16" s="4">
        <v>9.16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3.08</v>
      </c>
      <c r="F17" s="4">
        <v>5.33</v>
      </c>
      <c r="G17" s="4">
        <v>6.16</v>
      </c>
      <c r="H17" s="4">
        <v>9.16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3.08</v>
      </c>
      <c r="F18" s="4">
        <v>5.33</v>
      </c>
      <c r="G18" s="4">
        <v>6.16</v>
      </c>
      <c r="H18" s="4">
        <v>9.16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3.08</v>
      </c>
      <c r="F19" s="4">
        <v>5.33</v>
      </c>
      <c r="G19" s="4">
        <v>6.16</v>
      </c>
      <c r="H19" s="4">
        <v>9.16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3.08</v>
      </c>
      <c r="F20" s="4">
        <v>5.33</v>
      </c>
      <c r="G20" s="4">
        <v>6.16</v>
      </c>
      <c r="H20" s="4">
        <v>9.16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3.08</v>
      </c>
      <c r="F21" s="4">
        <v>5.33</v>
      </c>
      <c r="G21" s="4">
        <v>6.16</v>
      </c>
      <c r="H21" s="4">
        <v>9.16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3.08</v>
      </c>
      <c r="F22" s="4">
        <v>5.33</v>
      </c>
      <c r="G22" s="4">
        <v>6.16</v>
      </c>
      <c r="H22" s="4">
        <v>9.16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3.08</v>
      </c>
      <c r="F23" s="4">
        <v>5.33</v>
      </c>
      <c r="G23" s="4">
        <v>6.16</v>
      </c>
      <c r="H23" s="4">
        <v>9.16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3.08</v>
      </c>
      <c r="F24" s="4">
        <v>5.33</v>
      </c>
      <c r="G24" s="4">
        <v>6.16</v>
      </c>
      <c r="H24" s="4">
        <v>9.16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3.08</v>
      </c>
      <c r="F25" s="4">
        <v>5.33</v>
      </c>
      <c r="G25" s="4">
        <v>6.16</v>
      </c>
      <c r="H25" s="4">
        <v>9.16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3.08</v>
      </c>
      <c r="F26" s="4">
        <v>5.33</v>
      </c>
      <c r="G26" s="4">
        <v>6.16</v>
      </c>
      <c r="H26" s="4">
        <v>9.16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3.08</v>
      </c>
      <c r="F27" s="4">
        <v>5.33</v>
      </c>
      <c r="G27" s="4">
        <v>6.16</v>
      </c>
      <c r="H27" s="4">
        <v>9.16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3.08</v>
      </c>
      <c r="F28" s="4">
        <v>5.33</v>
      </c>
      <c r="G28" s="4">
        <v>6.16</v>
      </c>
      <c r="H28" s="4">
        <v>9.16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3.08</v>
      </c>
      <c r="F29" s="4">
        <v>5.33</v>
      </c>
      <c r="G29" s="4">
        <v>6.16</v>
      </c>
      <c r="H29" s="4">
        <v>9.16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3.08</v>
      </c>
      <c r="F30" s="4">
        <v>5.33</v>
      </c>
      <c r="G30" s="4">
        <v>6.16</v>
      </c>
      <c r="H30" s="4">
        <v>9.16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3.08</v>
      </c>
      <c r="F31" s="4">
        <v>5.33</v>
      </c>
      <c r="G31" s="4">
        <v>6.16</v>
      </c>
      <c r="H31" s="4">
        <v>9.16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3.08</v>
      </c>
      <c r="F32" s="4">
        <v>5.33</v>
      </c>
      <c r="G32" s="4">
        <v>6.16</v>
      </c>
      <c r="H32" s="4">
        <v>9.16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3.08</v>
      </c>
      <c r="F33" s="4">
        <v>5.33</v>
      </c>
      <c r="G33" s="4">
        <v>6.16</v>
      </c>
      <c r="H33" s="4">
        <v>9.16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3.08</v>
      </c>
      <c r="F34" s="4">
        <v>5.33</v>
      </c>
      <c r="G34" s="4">
        <v>6.16</v>
      </c>
      <c r="H34" s="4">
        <v>9.16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3.08</v>
      </c>
      <c r="F35" s="4">
        <v>5.33</v>
      </c>
      <c r="G35" s="4">
        <v>6.16</v>
      </c>
      <c r="H35" s="4">
        <v>9.16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3.08</v>
      </c>
      <c r="F36" s="4">
        <v>5.33</v>
      </c>
      <c r="G36" s="4">
        <v>6.16</v>
      </c>
      <c r="H36" s="4">
        <v>9.16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3.08</v>
      </c>
      <c r="F37" s="4">
        <v>5.33</v>
      </c>
      <c r="G37" s="4">
        <v>6.16</v>
      </c>
      <c r="H37" s="4">
        <v>9.16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3.08</v>
      </c>
      <c r="F38" s="4">
        <v>5.33</v>
      </c>
      <c r="G38" s="4">
        <v>6.16</v>
      </c>
      <c r="H38" s="4">
        <v>9.16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3.17</v>
      </c>
      <c r="F39" s="4">
        <v>5.42</v>
      </c>
      <c r="G39" s="4">
        <v>6.34</v>
      </c>
      <c r="H39" s="4">
        <v>9.34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3.33</v>
      </c>
      <c r="F40" s="4">
        <v>5.58</v>
      </c>
      <c r="G40" s="4">
        <v>6.66</v>
      </c>
      <c r="H40" s="4">
        <v>9.66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3.5</v>
      </c>
      <c r="F41" s="4">
        <v>5.75</v>
      </c>
      <c r="G41" s="4">
        <v>7</v>
      </c>
      <c r="H41" s="4">
        <v>10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3.67</v>
      </c>
      <c r="F42" s="4">
        <v>5.92</v>
      </c>
      <c r="G42" s="4">
        <v>7.34</v>
      </c>
      <c r="H42" s="4">
        <v>10.34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3.83</v>
      </c>
      <c r="F43" s="4">
        <v>6.08</v>
      </c>
      <c r="G43" s="4">
        <v>7.66</v>
      </c>
      <c r="H43" s="4">
        <v>10.66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4</v>
      </c>
      <c r="F44" s="4">
        <v>6.25</v>
      </c>
      <c r="G44" s="4">
        <v>8</v>
      </c>
      <c r="H44" s="4">
        <v>11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4.25</v>
      </c>
      <c r="F45" s="4">
        <v>6.5</v>
      </c>
      <c r="G45" s="4">
        <v>8.5</v>
      </c>
      <c r="H45" s="4">
        <v>11.5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4.5</v>
      </c>
      <c r="F46" s="4">
        <v>6.75</v>
      </c>
      <c r="G46" s="4">
        <v>9</v>
      </c>
      <c r="H46" s="4">
        <v>12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4.67</v>
      </c>
      <c r="F47" s="4">
        <v>6.92</v>
      </c>
      <c r="G47" s="4">
        <v>9.34</v>
      </c>
      <c r="H47" s="4">
        <v>12.34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4.92</v>
      </c>
      <c r="F48" s="4">
        <v>7.17</v>
      </c>
      <c r="G48" s="4">
        <v>9.84</v>
      </c>
      <c r="H48" s="4">
        <v>12.84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5.25</v>
      </c>
      <c r="F49" s="4">
        <v>7.5</v>
      </c>
      <c r="G49" s="4">
        <v>10.5</v>
      </c>
      <c r="H49" s="4">
        <v>13.5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5.5</v>
      </c>
      <c r="F50" s="4">
        <v>7.75</v>
      </c>
      <c r="G50" s="4">
        <v>11</v>
      </c>
      <c r="H50" s="4">
        <v>14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5.83</v>
      </c>
      <c r="F51" s="4">
        <v>8.08</v>
      </c>
      <c r="G51" s="4">
        <v>11.66</v>
      </c>
      <c r="H51" s="4">
        <v>14.66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6.17</v>
      </c>
      <c r="F52" s="4">
        <v>8.42</v>
      </c>
      <c r="G52" s="4">
        <v>12.34</v>
      </c>
      <c r="H52" s="4">
        <v>15.34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6.5</v>
      </c>
      <c r="F53" s="4">
        <v>8.75</v>
      </c>
      <c r="G53" s="4">
        <v>13</v>
      </c>
      <c r="H53" s="4">
        <v>16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6.83</v>
      </c>
      <c r="F54" s="4">
        <v>9.08</v>
      </c>
      <c r="G54" s="4">
        <v>13.66</v>
      </c>
      <c r="H54" s="4">
        <v>16.66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7.25</v>
      </c>
      <c r="F55" s="4">
        <v>9.5</v>
      </c>
      <c r="G55" s="4">
        <v>14.5</v>
      </c>
      <c r="H55" s="4">
        <v>17.5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7.67</v>
      </c>
      <c r="F56" s="4">
        <v>9.92</v>
      </c>
      <c r="G56" s="4">
        <v>15.34</v>
      </c>
      <c r="H56" s="4">
        <v>18.34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8.08</v>
      </c>
      <c r="F57" s="4">
        <v>10.33</v>
      </c>
      <c r="G57" s="4">
        <v>16.16</v>
      </c>
      <c r="H57" s="4">
        <v>19.16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9</v>
      </c>
      <c r="F58" s="4">
        <v>11.25</v>
      </c>
      <c r="G58" s="4">
        <v>18</v>
      </c>
      <c r="H58" s="4">
        <v>21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9.58</v>
      </c>
      <c r="F59" s="4">
        <v>11.83</v>
      </c>
      <c r="G59" s="4">
        <v>19.16</v>
      </c>
      <c r="H59" s="4">
        <v>22.16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10.08</v>
      </c>
      <c r="F60" s="4">
        <v>12.33</v>
      </c>
      <c r="G60" s="4">
        <v>20.16</v>
      </c>
      <c r="H60" s="4">
        <v>23.16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10.75</v>
      </c>
      <c r="F61" s="4">
        <v>13</v>
      </c>
      <c r="G61" s="4">
        <v>21.5</v>
      </c>
      <c r="H61" s="4">
        <v>24.5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11.5</v>
      </c>
      <c r="F62" s="4">
        <v>13.75</v>
      </c>
      <c r="G62" s="4">
        <v>23</v>
      </c>
      <c r="H62" s="4">
        <v>26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12.08</v>
      </c>
      <c r="F63" s="4">
        <v>14.33</v>
      </c>
      <c r="G63" s="4">
        <v>24.16</v>
      </c>
      <c r="H63" s="4">
        <v>27.16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12.75</v>
      </c>
      <c r="F64" s="4">
        <v>15</v>
      </c>
      <c r="G64" s="4">
        <v>25.5</v>
      </c>
      <c r="H64" s="4">
        <v>28.5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13.42</v>
      </c>
      <c r="F65" s="4">
        <v>15.67</v>
      </c>
      <c r="G65" s="4">
        <v>26.84</v>
      </c>
      <c r="H65" s="4">
        <v>29.84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14</v>
      </c>
      <c r="F66" s="4">
        <v>16.25</v>
      </c>
      <c r="G66" s="4">
        <v>28</v>
      </c>
      <c r="H66" s="4">
        <v>31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14.67</v>
      </c>
      <c r="F67" s="4">
        <v>16.920000000000002</v>
      </c>
      <c r="G67" s="4">
        <v>29.34</v>
      </c>
      <c r="H67" s="4">
        <v>32.340000000000003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15.42</v>
      </c>
      <c r="F68" s="4">
        <v>17.670000000000002</v>
      </c>
      <c r="G68" s="4">
        <v>30.84</v>
      </c>
      <c r="H68" s="4">
        <v>33.840000000000003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16.170000000000002</v>
      </c>
      <c r="F69" s="4">
        <v>18.420000000000002</v>
      </c>
      <c r="G69" s="4">
        <v>32.340000000000003</v>
      </c>
      <c r="H69" s="4">
        <v>35.340000000000003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16.920000000000002</v>
      </c>
      <c r="F70" s="4">
        <v>19.170000000000002</v>
      </c>
      <c r="G70" s="4">
        <v>33.840000000000003</v>
      </c>
      <c r="H70" s="4">
        <v>36.840000000000003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17.75</v>
      </c>
      <c r="F71" s="4">
        <v>20</v>
      </c>
      <c r="G71" s="4">
        <v>35.5</v>
      </c>
      <c r="H71" s="4">
        <v>38.5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18.579999999999998</v>
      </c>
      <c r="F72" s="4">
        <v>20.83</v>
      </c>
      <c r="G72" s="4">
        <v>37.159999999999997</v>
      </c>
      <c r="H72" s="4">
        <v>40.159999999999997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18.579999999999998</v>
      </c>
      <c r="F73" s="4">
        <v>20.83</v>
      </c>
      <c r="G73" s="4">
        <v>37.159999999999997</v>
      </c>
      <c r="H73" s="4">
        <v>40.159999999999997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18.579999999999998</v>
      </c>
      <c r="F74" s="4">
        <v>20.83</v>
      </c>
      <c r="G74" s="4">
        <v>37.159999999999997</v>
      </c>
      <c r="H74" s="4">
        <v>40.159999999999997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18.829999999999998</v>
      </c>
      <c r="F75" s="4">
        <v>21.08</v>
      </c>
      <c r="G75" s="4">
        <v>37.659999999999997</v>
      </c>
      <c r="H75" s="4">
        <v>40.659999999999997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19.579999999999998</v>
      </c>
      <c r="F76" s="4">
        <v>21.83</v>
      </c>
      <c r="G76" s="4">
        <v>39.159999999999997</v>
      </c>
      <c r="H76" s="4">
        <v>42.16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20.329999999999998</v>
      </c>
      <c r="F77" s="4">
        <v>22.58</v>
      </c>
      <c r="G77" s="4">
        <v>40.659999999999997</v>
      </c>
      <c r="H77" s="4">
        <v>43.66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21.17</v>
      </c>
      <c r="F78" s="4">
        <v>23.42</v>
      </c>
      <c r="G78" s="4">
        <v>42.34</v>
      </c>
      <c r="H78" s="4">
        <v>45.34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21.92</v>
      </c>
      <c r="F79" s="4">
        <v>24.17</v>
      </c>
      <c r="G79" s="4">
        <v>43.84</v>
      </c>
      <c r="H79" s="4">
        <v>46.84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22.67</v>
      </c>
      <c r="F80" s="4">
        <v>24.92</v>
      </c>
      <c r="G80" s="4">
        <v>45.34</v>
      </c>
      <c r="H80" s="4">
        <v>48.34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23.5</v>
      </c>
      <c r="F81" s="4">
        <v>25.75</v>
      </c>
      <c r="G81" s="4">
        <v>47</v>
      </c>
      <c r="H81" s="4">
        <v>50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24.17</v>
      </c>
      <c r="F82" s="4">
        <v>26.42</v>
      </c>
      <c r="G82" s="4">
        <v>48.34</v>
      </c>
      <c r="H82" s="4">
        <v>51.34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24.83</v>
      </c>
      <c r="F83" s="4">
        <v>27.08</v>
      </c>
      <c r="G83" s="4">
        <v>49.66</v>
      </c>
      <c r="H83" s="4">
        <v>52.66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25.25</v>
      </c>
      <c r="F84" s="4">
        <v>27.5</v>
      </c>
      <c r="G84" s="4">
        <v>50.5</v>
      </c>
      <c r="H84" s="4">
        <v>53.5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25.5</v>
      </c>
      <c r="F85" s="4">
        <v>27.75</v>
      </c>
      <c r="G85" s="4">
        <v>51</v>
      </c>
      <c r="H85" s="4">
        <v>54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25.5</v>
      </c>
      <c r="F86" s="4">
        <v>27.75</v>
      </c>
      <c r="G86" s="4">
        <v>51</v>
      </c>
      <c r="H86" s="4">
        <v>54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25.5</v>
      </c>
      <c r="F87" s="4">
        <v>27.75</v>
      </c>
      <c r="G87" s="4">
        <v>51</v>
      </c>
      <c r="H87" s="4">
        <v>54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F07B-3CA5-4B8D-89B3-FDEA71198103}">
  <sheetPr codeName="Sheet58">
    <tabColor theme="5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29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2.08</v>
      </c>
      <c r="F16" s="4">
        <v>4.57</v>
      </c>
      <c r="G16" s="4">
        <v>4.16</v>
      </c>
      <c r="H16" s="4">
        <v>7.48</v>
      </c>
      <c r="I16" s="4"/>
    </row>
    <row r="17" spans="3:9">
      <c r="C17" s="1">
        <v>19</v>
      </c>
      <c r="D17" s="1"/>
      <c r="E17" s="4">
        <v>2.08</v>
      </c>
      <c r="F17" s="4">
        <v>4.57</v>
      </c>
      <c r="G17" s="4">
        <v>4.16</v>
      </c>
      <c r="H17" s="4">
        <v>7.48</v>
      </c>
      <c r="I17" s="4"/>
    </row>
    <row r="18" spans="3:9">
      <c r="C18" s="1">
        <v>20</v>
      </c>
      <c r="D18" s="1"/>
      <c r="E18" s="4">
        <v>2.08</v>
      </c>
      <c r="F18" s="4">
        <v>4.57</v>
      </c>
      <c r="G18" s="4">
        <v>4.16</v>
      </c>
      <c r="H18" s="4">
        <v>7.48</v>
      </c>
      <c r="I18" s="4"/>
    </row>
    <row r="19" spans="3:9">
      <c r="C19" s="1">
        <v>21</v>
      </c>
      <c r="D19" s="1"/>
      <c r="E19" s="4">
        <v>2.08</v>
      </c>
      <c r="F19" s="4">
        <v>4.57</v>
      </c>
      <c r="G19" s="4">
        <v>4.16</v>
      </c>
      <c r="H19" s="4">
        <v>7.48</v>
      </c>
      <c r="I19" s="4"/>
    </row>
    <row r="20" spans="3:9">
      <c r="C20" s="1">
        <v>22</v>
      </c>
      <c r="D20" s="1"/>
      <c r="E20" s="4">
        <v>2.08</v>
      </c>
      <c r="F20" s="4">
        <v>4.57</v>
      </c>
      <c r="G20" s="4">
        <v>4.16</v>
      </c>
      <c r="H20" s="4">
        <v>7.48</v>
      </c>
      <c r="I20" s="4"/>
    </row>
    <row r="21" spans="3:9">
      <c r="C21" s="1">
        <v>23</v>
      </c>
      <c r="D21" s="1"/>
      <c r="E21" s="4">
        <v>2.08</v>
      </c>
      <c r="F21" s="4">
        <v>4.57</v>
      </c>
      <c r="G21" s="4">
        <v>4.16</v>
      </c>
      <c r="H21" s="4">
        <v>7.48</v>
      </c>
      <c r="I21" s="4"/>
    </row>
    <row r="22" spans="3:9">
      <c r="C22" s="1">
        <v>24</v>
      </c>
      <c r="D22" s="1"/>
      <c r="E22" s="4">
        <v>2.08</v>
      </c>
      <c r="F22" s="4">
        <v>4.57</v>
      </c>
      <c r="G22" s="4">
        <v>4.16</v>
      </c>
      <c r="H22" s="4">
        <v>7.48</v>
      </c>
      <c r="I22" s="4"/>
    </row>
    <row r="23" spans="3:9">
      <c r="C23" s="1">
        <v>25</v>
      </c>
      <c r="D23" s="1"/>
      <c r="E23" s="4">
        <v>2.08</v>
      </c>
      <c r="F23" s="4">
        <v>4.57</v>
      </c>
      <c r="G23" s="4">
        <v>4.16</v>
      </c>
      <c r="H23" s="4">
        <v>7.48</v>
      </c>
      <c r="I23" s="4"/>
    </row>
    <row r="24" spans="3:9">
      <c r="C24" s="1">
        <v>26</v>
      </c>
      <c r="D24" s="1"/>
      <c r="E24" s="4">
        <v>2.08</v>
      </c>
      <c r="F24" s="4">
        <v>4.57</v>
      </c>
      <c r="G24" s="4">
        <v>4.16</v>
      </c>
      <c r="H24" s="4">
        <v>7.48</v>
      </c>
      <c r="I24" s="4"/>
    </row>
    <row r="25" spans="3:9">
      <c r="C25" s="1">
        <v>27</v>
      </c>
      <c r="D25" s="1"/>
      <c r="E25" s="4">
        <v>2.08</v>
      </c>
      <c r="F25" s="4">
        <v>4.57</v>
      </c>
      <c r="G25" s="4">
        <v>4.16</v>
      </c>
      <c r="H25" s="4">
        <v>7.48</v>
      </c>
      <c r="I25" s="4"/>
    </row>
    <row r="26" spans="3:9">
      <c r="C26" s="1">
        <v>28</v>
      </c>
      <c r="D26" s="1"/>
      <c r="E26" s="4">
        <v>2.08</v>
      </c>
      <c r="F26" s="4">
        <v>4.57</v>
      </c>
      <c r="G26" s="4">
        <v>4.16</v>
      </c>
      <c r="H26" s="4">
        <v>7.48</v>
      </c>
      <c r="I26" s="4"/>
    </row>
    <row r="27" spans="3:9">
      <c r="C27" s="1">
        <v>29</v>
      </c>
      <c r="D27" s="1"/>
      <c r="E27" s="4">
        <v>2.08</v>
      </c>
      <c r="F27" s="4">
        <v>4.57</v>
      </c>
      <c r="G27" s="4">
        <v>4.16</v>
      </c>
      <c r="H27" s="4">
        <v>7.48</v>
      </c>
      <c r="I27" s="4"/>
    </row>
    <row r="28" spans="3:9">
      <c r="C28" s="1">
        <v>30</v>
      </c>
      <c r="D28" s="1"/>
      <c r="E28" s="4">
        <v>2.08</v>
      </c>
      <c r="F28" s="4">
        <v>4.57</v>
      </c>
      <c r="G28" s="4">
        <v>4.16</v>
      </c>
      <c r="H28" s="4">
        <v>7.48</v>
      </c>
      <c r="I28" s="4"/>
    </row>
    <row r="29" spans="3:9">
      <c r="C29" s="1">
        <v>31</v>
      </c>
      <c r="D29" s="1"/>
      <c r="E29" s="4">
        <v>2.08</v>
      </c>
      <c r="F29" s="4">
        <v>4.57</v>
      </c>
      <c r="G29" s="4">
        <v>4.16</v>
      </c>
      <c r="H29" s="4">
        <v>7.48</v>
      </c>
      <c r="I29" s="4"/>
    </row>
    <row r="30" spans="3:9">
      <c r="C30" s="1">
        <v>32</v>
      </c>
      <c r="D30" s="1"/>
      <c r="E30" s="4">
        <v>2.08</v>
      </c>
      <c r="F30" s="4">
        <v>4.57</v>
      </c>
      <c r="G30" s="4">
        <v>4.16</v>
      </c>
      <c r="H30" s="4">
        <v>7.48</v>
      </c>
      <c r="I30" s="4"/>
    </row>
    <row r="31" spans="3:9">
      <c r="C31" s="1">
        <v>33</v>
      </c>
      <c r="D31" s="1"/>
      <c r="E31" s="4">
        <v>2.08</v>
      </c>
      <c r="F31" s="4">
        <v>4.57</v>
      </c>
      <c r="G31" s="4">
        <v>4.16</v>
      </c>
      <c r="H31" s="4">
        <v>7.48</v>
      </c>
      <c r="I31" s="4"/>
    </row>
    <row r="32" spans="3:9">
      <c r="C32" s="1">
        <v>34</v>
      </c>
      <c r="D32" s="1"/>
      <c r="E32" s="4">
        <v>2.08</v>
      </c>
      <c r="F32" s="4">
        <v>4.57</v>
      </c>
      <c r="G32" s="4">
        <v>4.16</v>
      </c>
      <c r="H32" s="4">
        <v>7.48</v>
      </c>
      <c r="I32" s="4"/>
    </row>
    <row r="33" spans="3:9">
      <c r="C33" s="1">
        <v>35</v>
      </c>
      <c r="D33" s="1"/>
      <c r="E33" s="4">
        <v>2.08</v>
      </c>
      <c r="F33" s="4">
        <v>4.57</v>
      </c>
      <c r="G33" s="4">
        <v>4.16</v>
      </c>
      <c r="H33" s="4">
        <v>7.48</v>
      </c>
      <c r="I33" s="4"/>
    </row>
    <row r="34" spans="3:9">
      <c r="C34" s="1">
        <v>36</v>
      </c>
      <c r="D34" s="1"/>
      <c r="E34" s="4">
        <v>2.08</v>
      </c>
      <c r="F34" s="4">
        <v>4.57</v>
      </c>
      <c r="G34" s="4">
        <v>4.16</v>
      </c>
      <c r="H34" s="4">
        <v>7.48</v>
      </c>
      <c r="I34" s="4"/>
    </row>
    <row r="35" spans="3:9">
      <c r="C35" s="1">
        <v>37</v>
      </c>
      <c r="D35" s="1"/>
      <c r="E35" s="4">
        <v>2.08</v>
      </c>
      <c r="F35" s="4">
        <v>4.57</v>
      </c>
      <c r="G35" s="4">
        <v>4.16</v>
      </c>
      <c r="H35" s="4">
        <v>7.48</v>
      </c>
      <c r="I35" s="4"/>
    </row>
    <row r="36" spans="3:9">
      <c r="C36" s="1">
        <v>38</v>
      </c>
      <c r="D36" s="1"/>
      <c r="E36" s="4">
        <v>2.08</v>
      </c>
      <c r="F36" s="4">
        <v>4.57</v>
      </c>
      <c r="G36" s="4">
        <v>4.16</v>
      </c>
      <c r="H36" s="4">
        <v>7.48</v>
      </c>
      <c r="I36" s="4"/>
    </row>
    <row r="37" spans="3:9">
      <c r="C37" s="1">
        <v>39</v>
      </c>
      <c r="D37" s="1"/>
      <c r="E37" s="4">
        <v>2.08</v>
      </c>
      <c r="F37" s="4">
        <v>4.57</v>
      </c>
      <c r="G37" s="4">
        <v>4.16</v>
      </c>
      <c r="H37" s="4">
        <v>7.48</v>
      </c>
      <c r="I37" s="4"/>
    </row>
    <row r="38" spans="3:9">
      <c r="C38" s="1">
        <v>40</v>
      </c>
      <c r="D38" s="1"/>
      <c r="E38" s="4">
        <v>2.08</v>
      </c>
      <c r="F38" s="4">
        <v>4.57</v>
      </c>
      <c r="G38" s="4">
        <v>4.16</v>
      </c>
      <c r="H38" s="4">
        <v>7.48</v>
      </c>
      <c r="I38" s="4"/>
    </row>
    <row r="39" spans="3:9">
      <c r="C39" s="1">
        <v>41</v>
      </c>
      <c r="D39" s="1"/>
      <c r="E39" s="4">
        <v>2.08</v>
      </c>
      <c r="F39" s="4">
        <v>4.57</v>
      </c>
      <c r="G39" s="4">
        <v>4.16</v>
      </c>
      <c r="H39" s="4">
        <v>7.48</v>
      </c>
      <c r="I39" s="4"/>
    </row>
    <row r="40" spans="3:9">
      <c r="C40" s="1">
        <v>42</v>
      </c>
      <c r="D40" s="1"/>
      <c r="E40" s="4">
        <v>2.5</v>
      </c>
      <c r="F40" s="4">
        <v>4.99</v>
      </c>
      <c r="G40" s="4">
        <v>5</v>
      </c>
      <c r="H40" s="4">
        <v>8.32</v>
      </c>
      <c r="I40" s="4"/>
    </row>
    <row r="41" spans="3:9">
      <c r="C41" s="1">
        <v>43</v>
      </c>
      <c r="D41" s="1"/>
      <c r="E41" s="4">
        <v>2.5</v>
      </c>
      <c r="F41" s="4">
        <v>4.99</v>
      </c>
      <c r="G41" s="4">
        <v>5</v>
      </c>
      <c r="H41" s="4">
        <v>8.32</v>
      </c>
      <c r="I41" s="4"/>
    </row>
    <row r="42" spans="3:9">
      <c r="C42" s="1">
        <v>44</v>
      </c>
      <c r="D42" s="1"/>
      <c r="E42" s="4">
        <v>2.5</v>
      </c>
      <c r="F42" s="4">
        <v>4.99</v>
      </c>
      <c r="G42" s="4">
        <v>5</v>
      </c>
      <c r="H42" s="4">
        <v>8.32</v>
      </c>
      <c r="I42" s="4"/>
    </row>
    <row r="43" spans="3:9">
      <c r="C43" s="1">
        <v>45</v>
      </c>
      <c r="D43" s="1"/>
      <c r="E43" s="4">
        <v>2.92</v>
      </c>
      <c r="F43" s="4">
        <v>5.41</v>
      </c>
      <c r="G43" s="4">
        <v>5.84</v>
      </c>
      <c r="H43" s="4">
        <v>9.16</v>
      </c>
      <c r="I43" s="4"/>
    </row>
    <row r="44" spans="3:9">
      <c r="C44" s="1">
        <v>46</v>
      </c>
      <c r="D44" s="1"/>
      <c r="E44" s="4">
        <v>2.92</v>
      </c>
      <c r="F44" s="4">
        <v>5.41</v>
      </c>
      <c r="G44" s="4">
        <v>5.84</v>
      </c>
      <c r="H44" s="4">
        <v>9.16</v>
      </c>
      <c r="I44" s="4"/>
    </row>
    <row r="45" spans="3:9">
      <c r="C45" s="1">
        <v>47</v>
      </c>
      <c r="D45" s="1"/>
      <c r="E45" s="4">
        <v>2.92</v>
      </c>
      <c r="F45" s="4">
        <v>5.41</v>
      </c>
      <c r="G45" s="4">
        <v>5.84</v>
      </c>
      <c r="H45" s="4">
        <v>9.16</v>
      </c>
      <c r="I45" s="4"/>
    </row>
    <row r="46" spans="3:9">
      <c r="C46" s="1">
        <v>48</v>
      </c>
      <c r="D46" s="1"/>
      <c r="E46" s="4">
        <v>3.34</v>
      </c>
      <c r="F46" s="4">
        <v>5.83</v>
      </c>
      <c r="G46" s="4">
        <v>6.68</v>
      </c>
      <c r="H46" s="4">
        <v>10</v>
      </c>
      <c r="I46" s="4"/>
    </row>
    <row r="47" spans="3:9">
      <c r="C47" s="1">
        <v>49</v>
      </c>
      <c r="D47" s="1"/>
      <c r="E47" s="4">
        <v>3.34</v>
      </c>
      <c r="F47" s="4">
        <v>5.83</v>
      </c>
      <c r="G47" s="4">
        <v>6.68</v>
      </c>
      <c r="H47" s="4">
        <v>10</v>
      </c>
      <c r="I47" s="4"/>
    </row>
    <row r="48" spans="3:9">
      <c r="C48" s="1">
        <v>50</v>
      </c>
      <c r="D48" s="1"/>
      <c r="E48" s="4">
        <v>3.76</v>
      </c>
      <c r="F48" s="4">
        <v>6.25</v>
      </c>
      <c r="G48" s="4">
        <v>7.52</v>
      </c>
      <c r="H48" s="4">
        <v>10.84</v>
      </c>
      <c r="I48" s="4"/>
    </row>
    <row r="49" spans="3:9">
      <c r="C49" s="1">
        <v>51</v>
      </c>
      <c r="D49" s="1"/>
      <c r="E49" s="4">
        <v>3.76</v>
      </c>
      <c r="F49" s="4">
        <v>6.25</v>
      </c>
      <c r="G49" s="4">
        <v>7.52</v>
      </c>
      <c r="H49" s="4">
        <v>10.84</v>
      </c>
      <c r="I49" s="4"/>
    </row>
    <row r="50" spans="3:9">
      <c r="C50" s="1">
        <v>52</v>
      </c>
      <c r="D50" s="1"/>
      <c r="E50" s="4">
        <v>4.16</v>
      </c>
      <c r="F50" s="4">
        <v>6.65</v>
      </c>
      <c r="G50" s="4">
        <v>8.32</v>
      </c>
      <c r="H50" s="4">
        <v>11.64</v>
      </c>
      <c r="I50" s="4"/>
    </row>
    <row r="51" spans="3:9">
      <c r="C51" s="1">
        <v>53</v>
      </c>
      <c r="D51" s="1"/>
      <c r="E51" s="4">
        <v>4.58</v>
      </c>
      <c r="F51" s="4">
        <v>7.07</v>
      </c>
      <c r="G51" s="4">
        <v>9.16</v>
      </c>
      <c r="H51" s="4">
        <v>12.48</v>
      </c>
      <c r="I51" s="4"/>
    </row>
    <row r="52" spans="3:9">
      <c r="C52" s="1">
        <v>54</v>
      </c>
      <c r="D52" s="1"/>
      <c r="E52" s="4">
        <v>4.58</v>
      </c>
      <c r="F52" s="4">
        <v>7.07</v>
      </c>
      <c r="G52" s="4">
        <v>9.16</v>
      </c>
      <c r="H52" s="4">
        <v>12.48</v>
      </c>
      <c r="I52" s="4"/>
    </row>
    <row r="53" spans="3:9">
      <c r="C53" s="1">
        <v>55</v>
      </c>
      <c r="D53" s="1"/>
      <c r="E53" s="4">
        <v>5</v>
      </c>
      <c r="F53" s="4">
        <v>7.49</v>
      </c>
      <c r="G53" s="4">
        <v>10</v>
      </c>
      <c r="H53" s="4">
        <v>13.32</v>
      </c>
      <c r="I53" s="4"/>
    </row>
    <row r="54" spans="3:9">
      <c r="C54" s="1">
        <v>56</v>
      </c>
      <c r="D54" s="1"/>
      <c r="E54" s="4">
        <v>5</v>
      </c>
      <c r="F54" s="4">
        <v>7.49</v>
      </c>
      <c r="G54" s="4">
        <v>10</v>
      </c>
      <c r="H54" s="4">
        <v>13.32</v>
      </c>
      <c r="I54" s="4"/>
    </row>
    <row r="55" spans="3:9">
      <c r="C55" s="1">
        <v>57</v>
      </c>
      <c r="D55" s="1"/>
      <c r="E55" s="4">
        <v>5.42</v>
      </c>
      <c r="F55" s="4">
        <v>7.91</v>
      </c>
      <c r="G55" s="4">
        <v>10.84</v>
      </c>
      <c r="H55" s="4">
        <v>14.16</v>
      </c>
      <c r="I55" s="4"/>
    </row>
    <row r="56" spans="3:9">
      <c r="C56" s="1">
        <v>58</v>
      </c>
      <c r="D56" s="1"/>
      <c r="E56" s="4">
        <v>5.84</v>
      </c>
      <c r="F56" s="4">
        <v>8.33</v>
      </c>
      <c r="G56" s="4">
        <v>11.68</v>
      </c>
      <c r="H56" s="4">
        <v>15</v>
      </c>
      <c r="I56" s="4"/>
    </row>
    <row r="57" spans="3:9">
      <c r="C57" s="1">
        <v>59</v>
      </c>
      <c r="D57" s="1"/>
      <c r="E57" s="4">
        <v>6.26</v>
      </c>
      <c r="F57" s="4">
        <v>8.75</v>
      </c>
      <c r="G57" s="4">
        <v>12.52</v>
      </c>
      <c r="H57" s="4">
        <v>15.84</v>
      </c>
      <c r="I57" s="4"/>
    </row>
    <row r="58" spans="3:9">
      <c r="C58" s="1">
        <v>60</v>
      </c>
      <c r="D58" s="1"/>
      <c r="E58" s="4">
        <v>7.08</v>
      </c>
      <c r="F58" s="4">
        <v>9.57</v>
      </c>
      <c r="G58" s="4">
        <v>14.16</v>
      </c>
      <c r="H58" s="4">
        <v>17.48</v>
      </c>
      <c r="I58" s="4"/>
    </row>
    <row r="59" spans="3:9">
      <c r="C59" s="1">
        <v>61</v>
      </c>
      <c r="D59" s="1"/>
      <c r="E59" s="4">
        <v>7.5</v>
      </c>
      <c r="F59" s="4">
        <v>9.99</v>
      </c>
      <c r="G59" s="4">
        <v>15</v>
      </c>
      <c r="H59" s="4">
        <v>18.32</v>
      </c>
      <c r="I59" s="4"/>
    </row>
    <row r="60" spans="3:9">
      <c r="C60" s="1">
        <v>62</v>
      </c>
      <c r="D60" s="1"/>
      <c r="E60" s="4">
        <v>7.5</v>
      </c>
      <c r="F60" s="4">
        <v>9.99</v>
      </c>
      <c r="G60" s="4">
        <v>15</v>
      </c>
      <c r="H60" s="4">
        <v>18.32</v>
      </c>
      <c r="I60" s="4"/>
    </row>
    <row r="61" spans="3:9">
      <c r="C61" s="1">
        <v>63</v>
      </c>
      <c r="D61" s="1"/>
      <c r="E61" s="4">
        <v>8.34</v>
      </c>
      <c r="F61" s="4">
        <v>10.83</v>
      </c>
      <c r="G61" s="4">
        <v>16.68</v>
      </c>
      <c r="H61" s="4">
        <v>20</v>
      </c>
      <c r="I61" s="4"/>
    </row>
    <row r="62" spans="3:9">
      <c r="C62" s="1">
        <v>64</v>
      </c>
      <c r="D62" s="1"/>
      <c r="E62" s="4">
        <v>8.76</v>
      </c>
      <c r="F62" s="4">
        <v>11.25</v>
      </c>
      <c r="G62" s="4">
        <v>17.52</v>
      </c>
      <c r="H62" s="4">
        <v>20.84</v>
      </c>
      <c r="I62" s="4"/>
    </row>
    <row r="63" spans="3:9">
      <c r="C63" s="1">
        <v>65</v>
      </c>
      <c r="D63" s="1"/>
      <c r="E63" s="4">
        <v>9.16</v>
      </c>
      <c r="F63" s="4">
        <v>11.65</v>
      </c>
      <c r="G63" s="4">
        <v>18.32</v>
      </c>
      <c r="H63" s="4">
        <v>21.64</v>
      </c>
      <c r="I63" s="4"/>
    </row>
    <row r="64" spans="3:9">
      <c r="C64" s="1">
        <v>66</v>
      </c>
      <c r="D64" s="1"/>
      <c r="E64" s="4">
        <v>9.58</v>
      </c>
      <c r="F64" s="4">
        <v>12.07</v>
      </c>
      <c r="G64" s="4">
        <v>19.16</v>
      </c>
      <c r="H64" s="4">
        <v>22.48</v>
      </c>
      <c r="I64" s="4"/>
    </row>
    <row r="65" spans="3:9">
      <c r="C65" s="1">
        <v>67</v>
      </c>
      <c r="D65" s="1"/>
      <c r="E65" s="4">
        <v>10</v>
      </c>
      <c r="F65" s="4">
        <v>12.49</v>
      </c>
      <c r="G65" s="4">
        <v>20</v>
      </c>
      <c r="H65" s="4">
        <v>23.32</v>
      </c>
      <c r="I65" s="4"/>
    </row>
    <row r="66" spans="3:9">
      <c r="C66" s="1">
        <v>68</v>
      </c>
      <c r="D66" s="1"/>
      <c r="E66" s="4">
        <v>10.42</v>
      </c>
      <c r="F66" s="4">
        <v>12.91</v>
      </c>
      <c r="G66" s="4">
        <v>20.84</v>
      </c>
      <c r="H66" s="4">
        <v>24.16</v>
      </c>
      <c r="I66" s="4"/>
    </row>
    <row r="67" spans="3:9">
      <c r="C67" s="1">
        <v>69</v>
      </c>
      <c r="D67" s="1"/>
      <c r="E67" s="4">
        <v>10.84</v>
      </c>
      <c r="F67" s="4">
        <v>13.33</v>
      </c>
      <c r="G67" s="4">
        <v>21.68</v>
      </c>
      <c r="H67" s="4">
        <v>25</v>
      </c>
      <c r="I67" s="4"/>
    </row>
    <row r="68" spans="3:9">
      <c r="C68" s="1">
        <v>70</v>
      </c>
      <c r="D68" s="1"/>
      <c r="E68" s="4">
        <v>11.26</v>
      </c>
      <c r="F68" s="4">
        <v>13.75</v>
      </c>
      <c r="G68" s="4">
        <v>22.52</v>
      </c>
      <c r="H68" s="4">
        <v>25.84</v>
      </c>
      <c r="I68" s="4"/>
    </row>
    <row r="69" spans="3:9">
      <c r="C69" s="1">
        <v>71</v>
      </c>
      <c r="D69" s="1"/>
      <c r="E69" s="4">
        <v>11.66</v>
      </c>
      <c r="F69" s="4">
        <v>14.15</v>
      </c>
      <c r="G69" s="4">
        <v>23.32</v>
      </c>
      <c r="H69" s="4">
        <v>26.64</v>
      </c>
      <c r="I69" s="4"/>
    </row>
    <row r="70" spans="3:9">
      <c r="C70" s="1">
        <v>72</v>
      </c>
      <c r="D70" s="1"/>
      <c r="E70" s="4">
        <v>12.08</v>
      </c>
      <c r="F70" s="4">
        <v>14.57</v>
      </c>
      <c r="G70" s="4">
        <v>24.16</v>
      </c>
      <c r="H70" s="4">
        <v>27.48</v>
      </c>
      <c r="I70" s="4"/>
    </row>
    <row r="71" spans="3:9">
      <c r="C71" s="1">
        <v>73</v>
      </c>
      <c r="D71" s="1"/>
      <c r="E71" s="4">
        <v>12.92</v>
      </c>
      <c r="F71" s="4">
        <v>15.41</v>
      </c>
      <c r="G71" s="4">
        <v>25.84</v>
      </c>
      <c r="H71" s="4">
        <v>29.16</v>
      </c>
      <c r="I71" s="4"/>
    </row>
    <row r="72" spans="3:9">
      <c r="C72" s="1">
        <v>74</v>
      </c>
      <c r="D72" s="1"/>
      <c r="E72" s="4">
        <v>13.76</v>
      </c>
      <c r="F72" s="4">
        <v>16.25</v>
      </c>
      <c r="G72" s="4">
        <v>27.52</v>
      </c>
      <c r="H72" s="4">
        <v>30.84</v>
      </c>
      <c r="I72" s="4"/>
    </row>
    <row r="73" spans="3:9">
      <c r="C73" s="1">
        <v>75</v>
      </c>
      <c r="D73" s="1"/>
      <c r="E73" s="4">
        <v>13.76</v>
      </c>
      <c r="F73" s="4">
        <v>16.25</v>
      </c>
      <c r="G73" s="4">
        <v>27.52</v>
      </c>
      <c r="H73" s="4">
        <v>30.84</v>
      </c>
      <c r="I73" s="4"/>
    </row>
    <row r="74" spans="3:9">
      <c r="C74" s="1">
        <v>76</v>
      </c>
      <c r="D74" s="1"/>
      <c r="E74" s="4">
        <v>13.76</v>
      </c>
      <c r="F74" s="4">
        <v>16.25</v>
      </c>
      <c r="G74" s="4">
        <v>27.52</v>
      </c>
      <c r="H74" s="4">
        <v>30.84</v>
      </c>
      <c r="I74" s="4"/>
    </row>
    <row r="75" spans="3:9">
      <c r="C75" s="1">
        <v>77</v>
      </c>
      <c r="D75" s="1"/>
      <c r="E75" s="4">
        <v>13.76</v>
      </c>
      <c r="F75" s="4">
        <v>16.25</v>
      </c>
      <c r="G75" s="4">
        <v>27.52</v>
      </c>
      <c r="H75" s="4">
        <v>30.84</v>
      </c>
      <c r="I75" s="4"/>
    </row>
    <row r="76" spans="3:9">
      <c r="C76" s="1">
        <v>78</v>
      </c>
      <c r="D76" s="1"/>
      <c r="E76" s="4">
        <v>14.58</v>
      </c>
      <c r="F76" s="4">
        <v>17.07</v>
      </c>
      <c r="G76" s="4">
        <v>29.16</v>
      </c>
      <c r="H76" s="4">
        <v>32.479999999999997</v>
      </c>
      <c r="I76" s="4"/>
    </row>
    <row r="77" spans="3:9">
      <c r="C77" s="1">
        <v>79</v>
      </c>
      <c r="D77" s="1"/>
      <c r="E77" s="4">
        <v>15</v>
      </c>
      <c r="F77" s="4">
        <v>17.489999999999998</v>
      </c>
      <c r="G77" s="4">
        <v>30</v>
      </c>
      <c r="H77" s="4">
        <v>33.32</v>
      </c>
      <c r="I77" s="4"/>
    </row>
    <row r="78" spans="3:9">
      <c r="C78" s="1">
        <v>80</v>
      </c>
      <c r="D78" s="1"/>
      <c r="E78" s="4">
        <v>15.42</v>
      </c>
      <c r="F78" s="4">
        <v>17.91</v>
      </c>
      <c r="G78" s="4">
        <v>30.84</v>
      </c>
      <c r="H78" s="4">
        <v>34.159999999999997</v>
      </c>
      <c r="I78" s="4"/>
    </row>
    <row r="79" spans="3:9">
      <c r="C79" s="1">
        <v>81</v>
      </c>
      <c r="D79" s="1"/>
      <c r="E79" s="4">
        <v>16.260000000000002</v>
      </c>
      <c r="F79" s="4">
        <v>18.75</v>
      </c>
      <c r="G79" s="4">
        <v>32.520000000000003</v>
      </c>
      <c r="H79" s="4">
        <v>35.840000000000003</v>
      </c>
      <c r="I79" s="4"/>
    </row>
    <row r="80" spans="3:9">
      <c r="C80" s="1">
        <v>82</v>
      </c>
      <c r="D80" s="1"/>
      <c r="E80" s="4">
        <v>16.66</v>
      </c>
      <c r="F80" s="4">
        <v>19.149999999999999</v>
      </c>
      <c r="G80" s="4">
        <v>33.32</v>
      </c>
      <c r="H80" s="4">
        <v>36.64</v>
      </c>
      <c r="I80" s="4"/>
    </row>
    <row r="81" spans="3:9">
      <c r="C81" s="1">
        <v>83</v>
      </c>
      <c r="D81" s="1"/>
      <c r="E81" s="4">
        <v>17.079999999999998</v>
      </c>
      <c r="F81" s="4">
        <v>19.57</v>
      </c>
      <c r="G81" s="4">
        <v>34.159999999999997</v>
      </c>
      <c r="H81" s="4">
        <v>37.479999999999997</v>
      </c>
      <c r="I81" s="4"/>
    </row>
    <row r="82" spans="3:9">
      <c r="C82" s="1">
        <v>84</v>
      </c>
      <c r="D82" s="1"/>
      <c r="E82" s="4">
        <v>17.5</v>
      </c>
      <c r="F82" s="4">
        <v>19.989999999999998</v>
      </c>
      <c r="G82" s="4">
        <v>35</v>
      </c>
      <c r="H82" s="4">
        <v>38.32</v>
      </c>
      <c r="I82" s="4"/>
    </row>
    <row r="83" spans="3:9">
      <c r="C83" s="1">
        <v>85</v>
      </c>
      <c r="D83" s="1"/>
      <c r="E83" s="4">
        <v>17.920000000000002</v>
      </c>
      <c r="F83" s="4">
        <v>20.41</v>
      </c>
      <c r="G83" s="4">
        <v>35.840000000000003</v>
      </c>
      <c r="H83" s="4">
        <v>39.159999999999997</v>
      </c>
      <c r="I83" s="4"/>
    </row>
    <row r="84" spans="3:9">
      <c r="C84" s="1">
        <v>86</v>
      </c>
      <c r="D84" s="1"/>
      <c r="E84" s="4">
        <v>18.34</v>
      </c>
      <c r="F84" s="4">
        <v>20.83</v>
      </c>
      <c r="G84" s="4">
        <v>36.68</v>
      </c>
      <c r="H84" s="4">
        <v>40</v>
      </c>
      <c r="I84" s="4"/>
    </row>
    <row r="85" spans="3:9">
      <c r="C85" s="1">
        <v>87</v>
      </c>
      <c r="D85" s="1"/>
      <c r="E85" s="4">
        <v>18.760000000000002</v>
      </c>
      <c r="F85" s="4">
        <v>21.25</v>
      </c>
      <c r="G85" s="4">
        <v>37.520000000000003</v>
      </c>
      <c r="H85" s="4">
        <v>40.840000000000003</v>
      </c>
      <c r="I85" s="4"/>
    </row>
    <row r="86" spans="3:9">
      <c r="C86" s="1">
        <v>88</v>
      </c>
      <c r="D86" s="1"/>
      <c r="E86" s="4">
        <v>18.760000000000002</v>
      </c>
      <c r="F86" s="4">
        <v>21.25</v>
      </c>
      <c r="G86" s="4">
        <v>37.520000000000003</v>
      </c>
      <c r="H86" s="4">
        <v>40.840000000000003</v>
      </c>
      <c r="I86" s="4"/>
    </row>
    <row r="87" spans="3:9">
      <c r="C87" s="1">
        <v>89</v>
      </c>
      <c r="D87" s="1"/>
      <c r="E87" s="4">
        <v>18.760000000000002</v>
      </c>
      <c r="F87" s="4">
        <v>21.25</v>
      </c>
      <c r="G87" s="4">
        <v>37.520000000000003</v>
      </c>
      <c r="H87" s="4">
        <v>40.840000000000003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A8C1-6242-4FDE-81C6-C5F17352AA0E}">
  <sheetPr codeName="Sheet59">
    <tabColor theme="5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11.67</v>
      </c>
      <c r="F16" s="4">
        <v>19.170000000000002</v>
      </c>
      <c r="G16" s="4">
        <v>23.34</v>
      </c>
      <c r="H16" s="4">
        <v>33.340000000000003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11.67</v>
      </c>
      <c r="F17" s="4">
        <v>19.170000000000002</v>
      </c>
      <c r="G17" s="4">
        <v>23.34</v>
      </c>
      <c r="H17" s="4">
        <v>33.340000000000003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11.67</v>
      </c>
      <c r="F18" s="4">
        <v>19.170000000000002</v>
      </c>
      <c r="G18" s="4">
        <v>23.34</v>
      </c>
      <c r="H18" s="4">
        <v>33.340000000000003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11.67</v>
      </c>
      <c r="F19" s="4">
        <v>19.170000000000002</v>
      </c>
      <c r="G19" s="4">
        <v>23.34</v>
      </c>
      <c r="H19" s="4">
        <v>33.340000000000003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11.67</v>
      </c>
      <c r="F20" s="4">
        <v>19.170000000000002</v>
      </c>
      <c r="G20" s="4">
        <v>23.34</v>
      </c>
      <c r="H20" s="4">
        <v>33.340000000000003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11.67</v>
      </c>
      <c r="F21" s="4">
        <v>19.170000000000002</v>
      </c>
      <c r="G21" s="4">
        <v>23.34</v>
      </c>
      <c r="H21" s="4">
        <v>33.340000000000003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11.67</v>
      </c>
      <c r="F22" s="4">
        <v>19.170000000000002</v>
      </c>
      <c r="G22" s="4">
        <v>23.34</v>
      </c>
      <c r="H22" s="4">
        <v>33.340000000000003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11.67</v>
      </c>
      <c r="F23" s="4">
        <v>19.170000000000002</v>
      </c>
      <c r="G23" s="4">
        <v>23.34</v>
      </c>
      <c r="H23" s="4">
        <v>33.340000000000003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11.67</v>
      </c>
      <c r="F24" s="4">
        <v>19.170000000000002</v>
      </c>
      <c r="G24" s="4">
        <v>23.34</v>
      </c>
      <c r="H24" s="4">
        <v>33.340000000000003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11.67</v>
      </c>
      <c r="F25" s="4">
        <v>19.170000000000002</v>
      </c>
      <c r="G25" s="4">
        <v>23.34</v>
      </c>
      <c r="H25" s="4">
        <v>33.340000000000003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11.67</v>
      </c>
      <c r="F26" s="4">
        <v>19.170000000000002</v>
      </c>
      <c r="G26" s="4">
        <v>23.34</v>
      </c>
      <c r="H26" s="4">
        <v>33.340000000000003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11.67</v>
      </c>
      <c r="F27" s="4">
        <v>19.170000000000002</v>
      </c>
      <c r="G27" s="4">
        <v>23.34</v>
      </c>
      <c r="H27" s="4">
        <v>33.340000000000003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11.67</v>
      </c>
      <c r="F28" s="4">
        <v>19.170000000000002</v>
      </c>
      <c r="G28" s="4">
        <v>23.34</v>
      </c>
      <c r="H28" s="4">
        <v>33.340000000000003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11.67</v>
      </c>
      <c r="F29" s="4">
        <v>19.170000000000002</v>
      </c>
      <c r="G29" s="4">
        <v>23.34</v>
      </c>
      <c r="H29" s="4">
        <v>33.340000000000003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11.67</v>
      </c>
      <c r="F30" s="4">
        <v>19.170000000000002</v>
      </c>
      <c r="G30" s="4">
        <v>23.34</v>
      </c>
      <c r="H30" s="4">
        <v>33.340000000000003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11.67</v>
      </c>
      <c r="F31" s="4">
        <v>19.170000000000002</v>
      </c>
      <c r="G31" s="4">
        <v>23.34</v>
      </c>
      <c r="H31" s="4">
        <v>33.340000000000003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11.67</v>
      </c>
      <c r="F32" s="4">
        <v>19.170000000000002</v>
      </c>
      <c r="G32" s="4">
        <v>23.34</v>
      </c>
      <c r="H32" s="4">
        <v>33.340000000000003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11.67</v>
      </c>
      <c r="F33" s="4">
        <v>19.170000000000002</v>
      </c>
      <c r="G33" s="4">
        <v>23.34</v>
      </c>
      <c r="H33" s="4">
        <v>33.340000000000003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11.67</v>
      </c>
      <c r="F34" s="4">
        <v>19.170000000000002</v>
      </c>
      <c r="G34" s="4">
        <v>23.34</v>
      </c>
      <c r="H34" s="4">
        <v>33.340000000000003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11.67</v>
      </c>
      <c r="F35" s="4">
        <v>19.170000000000002</v>
      </c>
      <c r="G35" s="4">
        <v>23.34</v>
      </c>
      <c r="H35" s="4">
        <v>33.340000000000003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11.67</v>
      </c>
      <c r="F36" s="4">
        <v>19.170000000000002</v>
      </c>
      <c r="G36" s="4">
        <v>23.34</v>
      </c>
      <c r="H36" s="4">
        <v>33.340000000000003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11.67</v>
      </c>
      <c r="F37" s="4">
        <v>19.170000000000002</v>
      </c>
      <c r="G37" s="4">
        <v>23.34</v>
      </c>
      <c r="H37" s="4">
        <v>33.340000000000003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11.67</v>
      </c>
      <c r="F38" s="4">
        <v>19.170000000000002</v>
      </c>
      <c r="G38" s="4">
        <v>23.34</v>
      </c>
      <c r="H38" s="4">
        <v>33.340000000000003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12.5</v>
      </c>
      <c r="F39" s="4">
        <v>20</v>
      </c>
      <c r="G39" s="4">
        <v>25</v>
      </c>
      <c r="H39" s="4">
        <v>35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13.33</v>
      </c>
      <c r="F40" s="4">
        <v>20.83</v>
      </c>
      <c r="G40" s="4">
        <v>26.66</v>
      </c>
      <c r="H40" s="4">
        <v>36.659999999999997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14.17</v>
      </c>
      <c r="F41" s="4">
        <v>21.67</v>
      </c>
      <c r="G41" s="4">
        <v>28.34</v>
      </c>
      <c r="H41" s="4">
        <v>38.340000000000003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14.17</v>
      </c>
      <c r="F42" s="4">
        <v>21.67</v>
      </c>
      <c r="G42" s="4">
        <v>28.34</v>
      </c>
      <c r="H42" s="4">
        <v>38.340000000000003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15</v>
      </c>
      <c r="F43" s="4">
        <v>22.5</v>
      </c>
      <c r="G43" s="4">
        <v>30</v>
      </c>
      <c r="H43" s="4">
        <v>40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15.83</v>
      </c>
      <c r="F44" s="4">
        <v>23.33</v>
      </c>
      <c r="G44" s="4">
        <v>31.66</v>
      </c>
      <c r="H44" s="4">
        <v>41.66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16.670000000000002</v>
      </c>
      <c r="F45" s="4">
        <v>24.17</v>
      </c>
      <c r="G45" s="4">
        <v>33.340000000000003</v>
      </c>
      <c r="H45" s="4">
        <v>43.34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17.5</v>
      </c>
      <c r="F46" s="4">
        <v>25</v>
      </c>
      <c r="G46" s="4">
        <v>35</v>
      </c>
      <c r="H46" s="4">
        <v>45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19.170000000000002</v>
      </c>
      <c r="F47" s="4">
        <v>26.67</v>
      </c>
      <c r="G47" s="4">
        <v>38.340000000000003</v>
      </c>
      <c r="H47" s="4">
        <v>48.34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20</v>
      </c>
      <c r="F48" s="4">
        <v>27.5</v>
      </c>
      <c r="G48" s="4">
        <v>40</v>
      </c>
      <c r="H48" s="4">
        <v>50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20.83</v>
      </c>
      <c r="F49" s="4">
        <v>28.33</v>
      </c>
      <c r="G49" s="4">
        <v>41.66</v>
      </c>
      <c r="H49" s="4">
        <v>51.66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21.67</v>
      </c>
      <c r="F50" s="4">
        <v>29.17</v>
      </c>
      <c r="G50" s="4">
        <v>43.34</v>
      </c>
      <c r="H50" s="4">
        <v>53.34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23.33</v>
      </c>
      <c r="F51" s="4">
        <v>30.83</v>
      </c>
      <c r="G51" s="4">
        <v>46.66</v>
      </c>
      <c r="H51" s="4">
        <v>56.66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24.17</v>
      </c>
      <c r="F52" s="4">
        <v>31.67</v>
      </c>
      <c r="G52" s="4">
        <v>48.34</v>
      </c>
      <c r="H52" s="4">
        <v>58.34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25.83</v>
      </c>
      <c r="F53" s="4">
        <v>33.33</v>
      </c>
      <c r="G53" s="4">
        <v>51.66</v>
      </c>
      <c r="H53" s="4">
        <v>61.66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27.5</v>
      </c>
      <c r="F54" s="4">
        <v>35</v>
      </c>
      <c r="G54" s="4">
        <v>55</v>
      </c>
      <c r="H54" s="4">
        <v>65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28.33</v>
      </c>
      <c r="F55" s="4">
        <v>35.83</v>
      </c>
      <c r="G55" s="4">
        <v>56.66</v>
      </c>
      <c r="H55" s="4">
        <v>66.66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30</v>
      </c>
      <c r="F56" s="4">
        <v>37.5</v>
      </c>
      <c r="G56" s="4">
        <v>60</v>
      </c>
      <c r="H56" s="4">
        <v>70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31.67</v>
      </c>
      <c r="F57" s="4">
        <v>39.17</v>
      </c>
      <c r="G57" s="4">
        <v>63.34</v>
      </c>
      <c r="H57" s="4">
        <v>73.34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35.83</v>
      </c>
      <c r="F58" s="4">
        <v>43.33</v>
      </c>
      <c r="G58" s="4">
        <v>71.66</v>
      </c>
      <c r="H58" s="4">
        <v>81.66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37.5</v>
      </c>
      <c r="F59" s="4">
        <v>45</v>
      </c>
      <c r="G59" s="4">
        <v>75</v>
      </c>
      <c r="H59" s="4">
        <v>85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40</v>
      </c>
      <c r="F60" s="4">
        <v>47.5</v>
      </c>
      <c r="G60" s="4">
        <v>80</v>
      </c>
      <c r="H60" s="4">
        <v>90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42.5</v>
      </c>
      <c r="F61" s="4">
        <v>50</v>
      </c>
      <c r="G61" s="4">
        <v>85</v>
      </c>
      <c r="H61" s="4">
        <v>95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45.83</v>
      </c>
      <c r="F62" s="4">
        <v>53.33</v>
      </c>
      <c r="G62" s="4">
        <v>91.66</v>
      </c>
      <c r="H62" s="4">
        <v>101.66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48.33</v>
      </c>
      <c r="F63" s="4">
        <v>55.83</v>
      </c>
      <c r="G63" s="4">
        <v>96.66</v>
      </c>
      <c r="H63" s="4">
        <v>106.66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50.83</v>
      </c>
      <c r="F64" s="4">
        <v>58.33</v>
      </c>
      <c r="G64" s="4">
        <v>101.66</v>
      </c>
      <c r="H64" s="4">
        <v>111.66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53.33</v>
      </c>
      <c r="F65" s="4">
        <v>60.83</v>
      </c>
      <c r="G65" s="4">
        <v>106.66</v>
      </c>
      <c r="H65" s="4">
        <v>116.66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55.83</v>
      </c>
      <c r="F66" s="4">
        <v>63.33</v>
      </c>
      <c r="G66" s="4">
        <v>111.66</v>
      </c>
      <c r="H66" s="4">
        <v>121.66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58.33</v>
      </c>
      <c r="F67" s="4">
        <v>65.83</v>
      </c>
      <c r="G67" s="4">
        <v>116.66</v>
      </c>
      <c r="H67" s="4">
        <v>126.66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60.83</v>
      </c>
      <c r="F68" s="4">
        <v>68.33</v>
      </c>
      <c r="G68" s="4">
        <v>121.66</v>
      </c>
      <c r="H68" s="4">
        <v>131.66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63.33</v>
      </c>
      <c r="F69" s="4">
        <v>70.83</v>
      </c>
      <c r="G69" s="4">
        <v>126.66</v>
      </c>
      <c r="H69" s="4">
        <v>136.66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66.67</v>
      </c>
      <c r="F70" s="4">
        <v>74.17</v>
      </c>
      <c r="G70" s="4">
        <v>133.34</v>
      </c>
      <c r="H70" s="4">
        <v>143.34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69.17</v>
      </c>
      <c r="F71" s="4">
        <v>76.67</v>
      </c>
      <c r="G71" s="4">
        <v>138.34</v>
      </c>
      <c r="H71" s="4">
        <v>148.34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72.5</v>
      </c>
      <c r="F72" s="4">
        <v>80</v>
      </c>
      <c r="G72" s="4">
        <v>145</v>
      </c>
      <c r="H72" s="4">
        <v>155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72.5</v>
      </c>
      <c r="F73" s="4">
        <v>80</v>
      </c>
      <c r="G73" s="4">
        <v>145</v>
      </c>
      <c r="H73" s="4">
        <v>155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72.5</v>
      </c>
      <c r="F74" s="4">
        <v>80</v>
      </c>
      <c r="G74" s="4">
        <v>145</v>
      </c>
      <c r="H74" s="4">
        <v>155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72.5</v>
      </c>
      <c r="F75" s="4">
        <v>80</v>
      </c>
      <c r="G75" s="4">
        <v>145</v>
      </c>
      <c r="H75" s="4">
        <v>155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75</v>
      </c>
      <c r="F76" s="4">
        <v>82.5</v>
      </c>
      <c r="G76" s="4">
        <v>150</v>
      </c>
      <c r="H76" s="4">
        <v>160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77.5</v>
      </c>
      <c r="F77" s="4">
        <v>85</v>
      </c>
      <c r="G77" s="4">
        <v>155</v>
      </c>
      <c r="H77" s="4">
        <v>165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80</v>
      </c>
      <c r="F78" s="4">
        <v>87.5</v>
      </c>
      <c r="G78" s="4">
        <v>160</v>
      </c>
      <c r="H78" s="4">
        <v>170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82.5</v>
      </c>
      <c r="F79" s="4">
        <v>90</v>
      </c>
      <c r="G79" s="4">
        <v>165</v>
      </c>
      <c r="H79" s="4">
        <v>175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85</v>
      </c>
      <c r="F80" s="4">
        <v>92.5</v>
      </c>
      <c r="G80" s="4">
        <v>170</v>
      </c>
      <c r="H80" s="4">
        <v>180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87.5</v>
      </c>
      <c r="F81" s="4">
        <v>95</v>
      </c>
      <c r="G81" s="4">
        <v>175</v>
      </c>
      <c r="H81" s="4">
        <v>185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90</v>
      </c>
      <c r="F82" s="4">
        <v>97.5</v>
      </c>
      <c r="G82" s="4">
        <v>180</v>
      </c>
      <c r="H82" s="4">
        <v>190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91.67</v>
      </c>
      <c r="F83" s="4">
        <v>99.17</v>
      </c>
      <c r="G83" s="4">
        <v>183.34</v>
      </c>
      <c r="H83" s="4">
        <v>193.34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93.33</v>
      </c>
      <c r="F84" s="4">
        <v>100.83</v>
      </c>
      <c r="G84" s="4">
        <v>186.66</v>
      </c>
      <c r="H84" s="4">
        <v>196.66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94.17</v>
      </c>
      <c r="F85" s="4">
        <v>101.67</v>
      </c>
      <c r="G85" s="4">
        <v>188.34</v>
      </c>
      <c r="H85" s="4">
        <v>198.34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94.17</v>
      </c>
      <c r="F86" s="4">
        <v>101.67</v>
      </c>
      <c r="G86" s="4">
        <v>188.34</v>
      </c>
      <c r="H86" s="4">
        <v>198.34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94.17</v>
      </c>
      <c r="F87" s="4">
        <v>101.67</v>
      </c>
      <c r="G87" s="4">
        <v>188.34</v>
      </c>
      <c r="H87" s="4">
        <v>198.34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D89C-08CE-48EE-9C9E-9A432EABC4F7}">
  <sheetPr codeName="Sheet60">
    <tabColor theme="5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54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2.5</v>
      </c>
      <c r="F16" s="4">
        <v>5.01</v>
      </c>
      <c r="G16" s="4">
        <v>5</v>
      </c>
      <c r="H16" s="4">
        <v>8.34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2.5</v>
      </c>
      <c r="F17" s="4">
        <v>5.01</v>
      </c>
      <c r="G17" s="4">
        <v>5</v>
      </c>
      <c r="H17" s="4">
        <v>8.34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2.5</v>
      </c>
      <c r="F18" s="4">
        <v>5.01</v>
      </c>
      <c r="G18" s="4">
        <v>5</v>
      </c>
      <c r="H18" s="4">
        <v>8.34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2.5</v>
      </c>
      <c r="F19" s="4">
        <v>5.01</v>
      </c>
      <c r="G19" s="4">
        <v>5</v>
      </c>
      <c r="H19" s="4">
        <v>8.34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2.5</v>
      </c>
      <c r="F20" s="4">
        <v>5.01</v>
      </c>
      <c r="G20" s="4">
        <v>5</v>
      </c>
      <c r="H20" s="4">
        <v>8.34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2.5</v>
      </c>
      <c r="F21" s="4">
        <v>5.01</v>
      </c>
      <c r="G21" s="4">
        <v>5</v>
      </c>
      <c r="H21" s="4">
        <v>8.34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2.5</v>
      </c>
      <c r="F22" s="4">
        <v>5.01</v>
      </c>
      <c r="G22" s="4">
        <v>5</v>
      </c>
      <c r="H22" s="4">
        <v>8.34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2.5</v>
      </c>
      <c r="F23" s="4">
        <v>5.01</v>
      </c>
      <c r="G23" s="4">
        <v>5</v>
      </c>
      <c r="H23" s="4">
        <v>8.34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2.5</v>
      </c>
      <c r="F24" s="4">
        <v>5.01</v>
      </c>
      <c r="G24" s="4">
        <v>5</v>
      </c>
      <c r="H24" s="4">
        <v>8.34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2.5</v>
      </c>
      <c r="F25" s="4">
        <v>5.01</v>
      </c>
      <c r="G25" s="4">
        <v>5</v>
      </c>
      <c r="H25" s="4">
        <v>8.34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2.5</v>
      </c>
      <c r="F26" s="4">
        <v>5.01</v>
      </c>
      <c r="G26" s="4">
        <v>5</v>
      </c>
      <c r="H26" s="4">
        <v>8.34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2.5</v>
      </c>
      <c r="F27" s="4">
        <v>5.01</v>
      </c>
      <c r="G27" s="4">
        <v>5</v>
      </c>
      <c r="H27" s="4">
        <v>8.34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2.5</v>
      </c>
      <c r="F28" s="4">
        <v>5.01</v>
      </c>
      <c r="G28" s="4">
        <v>5</v>
      </c>
      <c r="H28" s="4">
        <v>8.34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2.5</v>
      </c>
      <c r="F29" s="4">
        <v>5.01</v>
      </c>
      <c r="G29" s="4">
        <v>5</v>
      </c>
      <c r="H29" s="4">
        <v>8.34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2.5</v>
      </c>
      <c r="F30" s="4">
        <v>5.01</v>
      </c>
      <c r="G30" s="4">
        <v>5</v>
      </c>
      <c r="H30" s="4">
        <v>8.34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2.5</v>
      </c>
      <c r="F31" s="4">
        <v>5.01</v>
      </c>
      <c r="G31" s="4">
        <v>5</v>
      </c>
      <c r="H31" s="4">
        <v>8.34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2.5</v>
      </c>
      <c r="F32" s="4">
        <v>5.01</v>
      </c>
      <c r="G32" s="4">
        <v>5</v>
      </c>
      <c r="H32" s="4">
        <v>8.34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2.5</v>
      </c>
      <c r="F33" s="4">
        <v>5.01</v>
      </c>
      <c r="G33" s="4">
        <v>5</v>
      </c>
      <c r="H33" s="4">
        <v>8.34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2.5</v>
      </c>
      <c r="F34" s="4">
        <v>5.01</v>
      </c>
      <c r="G34" s="4">
        <v>5</v>
      </c>
      <c r="H34" s="4">
        <v>8.34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2.5</v>
      </c>
      <c r="F35" s="4">
        <v>5.01</v>
      </c>
      <c r="G35" s="4">
        <v>5</v>
      </c>
      <c r="H35" s="4">
        <v>8.34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2.5</v>
      </c>
      <c r="F36" s="4">
        <v>5.01</v>
      </c>
      <c r="G36" s="4">
        <v>5</v>
      </c>
      <c r="H36" s="4">
        <v>8.34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2.5</v>
      </c>
      <c r="F37" s="4">
        <v>5.01</v>
      </c>
      <c r="G37" s="4">
        <v>5</v>
      </c>
      <c r="H37" s="4">
        <v>8.34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2.5</v>
      </c>
      <c r="F38" s="4">
        <v>5.01</v>
      </c>
      <c r="G38" s="4">
        <v>5</v>
      </c>
      <c r="H38" s="4">
        <v>8.34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2.5</v>
      </c>
      <c r="F39" s="4">
        <v>5.01</v>
      </c>
      <c r="G39" s="4">
        <v>5</v>
      </c>
      <c r="H39" s="4">
        <v>8.34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2.5</v>
      </c>
      <c r="F40" s="4">
        <v>5.01</v>
      </c>
      <c r="G40" s="4">
        <v>5</v>
      </c>
      <c r="H40" s="4">
        <v>8.34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2.5</v>
      </c>
      <c r="F41" s="4">
        <v>5.01</v>
      </c>
      <c r="G41" s="4">
        <v>5</v>
      </c>
      <c r="H41" s="4">
        <v>8.34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2.5</v>
      </c>
      <c r="F42" s="4">
        <v>5.01</v>
      </c>
      <c r="G42" s="4">
        <v>5</v>
      </c>
      <c r="H42" s="4">
        <v>8.34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2.5</v>
      </c>
      <c r="F43" s="4">
        <v>5.01</v>
      </c>
      <c r="G43" s="4">
        <v>5</v>
      </c>
      <c r="H43" s="4">
        <v>8.34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2.5</v>
      </c>
      <c r="F44" s="4">
        <v>5.01</v>
      </c>
      <c r="G44" s="4">
        <v>5</v>
      </c>
      <c r="H44" s="4">
        <v>8.34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3.33</v>
      </c>
      <c r="F45" s="4">
        <v>5.84</v>
      </c>
      <c r="G45" s="4">
        <v>6.66</v>
      </c>
      <c r="H45" s="4">
        <v>10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3.33</v>
      </c>
      <c r="F46" s="4">
        <v>5.84</v>
      </c>
      <c r="G46" s="4">
        <v>6.66</v>
      </c>
      <c r="H46" s="4">
        <v>10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3.33</v>
      </c>
      <c r="F47" s="4">
        <v>5.84</v>
      </c>
      <c r="G47" s="4">
        <v>6.66</v>
      </c>
      <c r="H47" s="4">
        <v>10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3.33</v>
      </c>
      <c r="F48" s="4">
        <v>5.84</v>
      </c>
      <c r="G48" s="4">
        <v>6.66</v>
      </c>
      <c r="H48" s="4">
        <v>10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4.17</v>
      </c>
      <c r="F49" s="4">
        <v>6.68</v>
      </c>
      <c r="G49" s="4">
        <v>8.34</v>
      </c>
      <c r="H49" s="4">
        <v>11.68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4.17</v>
      </c>
      <c r="F50" s="4">
        <v>6.68</v>
      </c>
      <c r="G50" s="4">
        <v>8.34</v>
      </c>
      <c r="H50" s="4">
        <v>11.68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4.17</v>
      </c>
      <c r="F51" s="4">
        <v>6.68</v>
      </c>
      <c r="G51" s="4">
        <v>8.34</v>
      </c>
      <c r="H51" s="4">
        <v>11.68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5</v>
      </c>
      <c r="F52" s="4">
        <v>7.51</v>
      </c>
      <c r="G52" s="4">
        <v>10</v>
      </c>
      <c r="H52" s="4">
        <v>13.34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5</v>
      </c>
      <c r="F53" s="4">
        <v>7.51</v>
      </c>
      <c r="G53" s="4">
        <v>10</v>
      </c>
      <c r="H53" s="4">
        <v>13.34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5.83</v>
      </c>
      <c r="F54" s="4">
        <v>8.34</v>
      </c>
      <c r="G54" s="4">
        <v>11.66</v>
      </c>
      <c r="H54" s="4">
        <v>15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5.83</v>
      </c>
      <c r="F55" s="4">
        <v>8.34</v>
      </c>
      <c r="G55" s="4">
        <v>11.66</v>
      </c>
      <c r="H55" s="4">
        <v>15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6.67</v>
      </c>
      <c r="F56" s="4">
        <v>9.18</v>
      </c>
      <c r="G56" s="4">
        <v>13.34</v>
      </c>
      <c r="H56" s="4">
        <v>16.68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7.5</v>
      </c>
      <c r="F57" s="4">
        <v>10.01</v>
      </c>
      <c r="G57" s="4">
        <v>15</v>
      </c>
      <c r="H57" s="4">
        <v>18.34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8.33</v>
      </c>
      <c r="F58" s="4">
        <v>10.84</v>
      </c>
      <c r="G58" s="4">
        <v>16.66</v>
      </c>
      <c r="H58" s="4">
        <v>20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9.17</v>
      </c>
      <c r="F59" s="4">
        <v>11.68</v>
      </c>
      <c r="G59" s="4">
        <v>18.34</v>
      </c>
      <c r="H59" s="4">
        <v>21.68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10</v>
      </c>
      <c r="F60" s="4">
        <v>12.51</v>
      </c>
      <c r="G60" s="4">
        <v>20</v>
      </c>
      <c r="H60" s="4">
        <v>23.34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10.83</v>
      </c>
      <c r="F61" s="4">
        <v>13.34</v>
      </c>
      <c r="G61" s="4">
        <v>21.66</v>
      </c>
      <c r="H61" s="4">
        <v>25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11.67</v>
      </c>
      <c r="F62" s="4">
        <v>14.18</v>
      </c>
      <c r="G62" s="4">
        <v>23.34</v>
      </c>
      <c r="H62" s="4">
        <v>26.68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12.5</v>
      </c>
      <c r="F63" s="4">
        <v>15.01</v>
      </c>
      <c r="G63" s="4">
        <v>25</v>
      </c>
      <c r="H63" s="4">
        <v>28.34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14.17</v>
      </c>
      <c r="F64" s="4">
        <v>16.68</v>
      </c>
      <c r="G64" s="4">
        <v>28.34</v>
      </c>
      <c r="H64" s="4">
        <v>31.68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15</v>
      </c>
      <c r="F65" s="4">
        <v>17.510000000000002</v>
      </c>
      <c r="G65" s="4">
        <v>30</v>
      </c>
      <c r="H65" s="4">
        <v>33.340000000000003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15.83</v>
      </c>
      <c r="F66" s="4">
        <v>18.34</v>
      </c>
      <c r="G66" s="4">
        <v>31.66</v>
      </c>
      <c r="H66" s="4">
        <v>35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16.670000000000002</v>
      </c>
      <c r="F67" s="4">
        <v>19.18</v>
      </c>
      <c r="G67" s="4">
        <v>33.340000000000003</v>
      </c>
      <c r="H67" s="4">
        <v>36.68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18.329999999999998</v>
      </c>
      <c r="F68" s="4">
        <v>20.84</v>
      </c>
      <c r="G68" s="4">
        <v>36.659999999999997</v>
      </c>
      <c r="H68" s="4">
        <v>40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19.170000000000002</v>
      </c>
      <c r="F69" s="4">
        <v>21.68</v>
      </c>
      <c r="G69" s="4">
        <v>38.340000000000003</v>
      </c>
      <c r="H69" s="4">
        <v>41.68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20.83</v>
      </c>
      <c r="F70" s="4">
        <v>23.34</v>
      </c>
      <c r="G70" s="4">
        <v>41.66</v>
      </c>
      <c r="H70" s="4">
        <v>45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22.5</v>
      </c>
      <c r="F71" s="4">
        <v>25.01</v>
      </c>
      <c r="G71" s="4">
        <v>45</v>
      </c>
      <c r="H71" s="4">
        <v>48.34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24.17</v>
      </c>
      <c r="F72" s="4">
        <v>26.68</v>
      </c>
      <c r="G72" s="4">
        <v>48.34</v>
      </c>
      <c r="H72" s="4">
        <v>51.68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24.17</v>
      </c>
      <c r="F73" s="4">
        <v>26.68</v>
      </c>
      <c r="G73" s="4">
        <v>48.34</v>
      </c>
      <c r="H73" s="4">
        <v>51.68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25</v>
      </c>
      <c r="F74" s="4">
        <v>27.51</v>
      </c>
      <c r="G74" s="4">
        <v>50</v>
      </c>
      <c r="H74" s="4">
        <v>53.34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26.67</v>
      </c>
      <c r="F75" s="4">
        <v>29.18</v>
      </c>
      <c r="G75" s="4">
        <v>53.34</v>
      </c>
      <c r="H75" s="4">
        <v>56.68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29.17</v>
      </c>
      <c r="F76" s="4">
        <v>31.68</v>
      </c>
      <c r="G76" s="4">
        <v>58.34</v>
      </c>
      <c r="H76" s="4">
        <v>61.68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30.83</v>
      </c>
      <c r="F77" s="4">
        <v>33.340000000000003</v>
      </c>
      <c r="G77" s="4">
        <v>61.66</v>
      </c>
      <c r="H77" s="4">
        <v>65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32.5</v>
      </c>
      <c r="F78" s="4">
        <v>35.01</v>
      </c>
      <c r="G78" s="4">
        <v>65</v>
      </c>
      <c r="H78" s="4">
        <v>68.34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35</v>
      </c>
      <c r="F79" s="4">
        <v>37.51</v>
      </c>
      <c r="G79" s="4">
        <v>70</v>
      </c>
      <c r="H79" s="4">
        <v>73.34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37.5</v>
      </c>
      <c r="F80" s="4">
        <v>40.01</v>
      </c>
      <c r="G80" s="4">
        <v>75</v>
      </c>
      <c r="H80" s="4">
        <v>78.34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39.17</v>
      </c>
      <c r="F81" s="4">
        <v>41.68</v>
      </c>
      <c r="G81" s="4">
        <v>78.34</v>
      </c>
      <c r="H81" s="4">
        <v>81.680000000000007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41.67</v>
      </c>
      <c r="F82" s="4">
        <v>44.18</v>
      </c>
      <c r="G82" s="4">
        <v>83.34</v>
      </c>
      <c r="H82" s="4">
        <v>86.68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43.33</v>
      </c>
      <c r="F83" s="4">
        <v>45.84</v>
      </c>
      <c r="G83" s="4">
        <v>86.66</v>
      </c>
      <c r="H83" s="4">
        <v>90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44.17</v>
      </c>
      <c r="F84" s="4">
        <v>46.68</v>
      </c>
      <c r="G84" s="4">
        <v>88.34</v>
      </c>
      <c r="H84" s="4">
        <v>91.68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45</v>
      </c>
      <c r="F85" s="4">
        <v>47.51</v>
      </c>
      <c r="G85" s="4">
        <v>90</v>
      </c>
      <c r="H85" s="4">
        <v>93.34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45</v>
      </c>
      <c r="F86" s="4">
        <v>47.51</v>
      </c>
      <c r="G86" s="4">
        <v>90</v>
      </c>
      <c r="H86" s="4">
        <v>93.34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45</v>
      </c>
      <c r="F87" s="4">
        <v>47.51</v>
      </c>
      <c r="G87" s="4">
        <v>90</v>
      </c>
      <c r="H87" s="4">
        <v>93.34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AC43D-106A-4EAB-9AD1-E4CF9FE069E4}">
  <sheetPr codeName="Sheet88">
    <tabColor theme="9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128</v>
      </c>
      <c r="C6" s="5" t="s">
        <v>130</v>
      </c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>
        <v>1</v>
      </c>
      <c r="F12" s="1">
        <v>1</v>
      </c>
      <c r="G12" s="1">
        <v>1</v>
      </c>
      <c r="H12" s="1">
        <v>1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6.3</v>
      </c>
      <c r="F16" s="4">
        <v>9.4499999999999993</v>
      </c>
      <c r="G16" s="4">
        <v>12.6</v>
      </c>
      <c r="H16" s="4">
        <v>16.8</v>
      </c>
      <c r="I16" s="4"/>
    </row>
    <row r="17" spans="3:9">
      <c r="C17" s="1">
        <v>19</v>
      </c>
      <c r="D17" s="1"/>
      <c r="E17" s="4">
        <v>6.3</v>
      </c>
      <c r="F17" s="4">
        <v>9.4499999999999993</v>
      </c>
      <c r="G17" s="4">
        <v>12.6</v>
      </c>
      <c r="H17" s="4">
        <v>16.8</v>
      </c>
      <c r="I17" s="4"/>
    </row>
    <row r="18" spans="3:9">
      <c r="C18" s="1">
        <v>20</v>
      </c>
      <c r="D18" s="1"/>
      <c r="E18" s="4">
        <v>6.3</v>
      </c>
      <c r="F18" s="4">
        <v>9.4499999999999993</v>
      </c>
      <c r="G18" s="4">
        <v>12.6</v>
      </c>
      <c r="H18" s="4">
        <v>16.8</v>
      </c>
      <c r="I18" s="4"/>
    </row>
    <row r="19" spans="3:9">
      <c r="C19" s="1">
        <v>21</v>
      </c>
      <c r="D19" s="1"/>
      <c r="E19" s="4">
        <v>6.3</v>
      </c>
      <c r="F19" s="4">
        <v>9.4499999999999993</v>
      </c>
      <c r="G19" s="4">
        <v>12.6</v>
      </c>
      <c r="H19" s="4">
        <v>16.8</v>
      </c>
      <c r="I19" s="4"/>
    </row>
    <row r="20" spans="3:9">
      <c r="C20" s="1">
        <v>22</v>
      </c>
      <c r="D20" s="1"/>
      <c r="E20" s="4">
        <v>6.3</v>
      </c>
      <c r="F20" s="4">
        <v>9.4499999999999993</v>
      </c>
      <c r="G20" s="4">
        <v>12.6</v>
      </c>
      <c r="H20" s="4">
        <v>16.8</v>
      </c>
      <c r="I20" s="4"/>
    </row>
    <row r="21" spans="3:9">
      <c r="C21" s="1">
        <v>23</v>
      </c>
      <c r="D21" s="1"/>
      <c r="E21" s="4">
        <v>6.3</v>
      </c>
      <c r="F21" s="4">
        <v>9.4499999999999993</v>
      </c>
      <c r="G21" s="4">
        <v>12.6</v>
      </c>
      <c r="H21" s="4">
        <v>16.8</v>
      </c>
      <c r="I21" s="4"/>
    </row>
    <row r="22" spans="3:9">
      <c r="C22" s="1">
        <v>24</v>
      </c>
      <c r="D22" s="1"/>
      <c r="E22" s="4">
        <v>6.3</v>
      </c>
      <c r="F22" s="4">
        <v>9.4499999999999993</v>
      </c>
      <c r="G22" s="4">
        <v>12.6</v>
      </c>
      <c r="H22" s="4">
        <v>16.8</v>
      </c>
      <c r="I22" s="4"/>
    </row>
    <row r="23" spans="3:9">
      <c r="C23" s="1">
        <v>25</v>
      </c>
      <c r="D23" s="1"/>
      <c r="E23" s="4">
        <v>6.3</v>
      </c>
      <c r="F23" s="4">
        <v>9.4499999999999993</v>
      </c>
      <c r="G23" s="4">
        <v>12.6</v>
      </c>
      <c r="H23" s="4">
        <v>16.8</v>
      </c>
      <c r="I23" s="4"/>
    </row>
    <row r="24" spans="3:9">
      <c r="C24" s="1">
        <v>26</v>
      </c>
      <c r="D24" s="1"/>
      <c r="E24" s="4">
        <v>6.3</v>
      </c>
      <c r="F24" s="4">
        <v>9.4499999999999993</v>
      </c>
      <c r="G24" s="4">
        <v>12.6</v>
      </c>
      <c r="H24" s="4">
        <v>16.8</v>
      </c>
      <c r="I24" s="4"/>
    </row>
    <row r="25" spans="3:9">
      <c r="C25" s="1">
        <v>27</v>
      </c>
      <c r="D25" s="1"/>
      <c r="E25" s="4">
        <v>6.36</v>
      </c>
      <c r="F25" s="4">
        <v>9.5399999999999991</v>
      </c>
      <c r="G25" s="4">
        <v>12.71</v>
      </c>
      <c r="H25" s="4">
        <v>16.95</v>
      </c>
      <c r="I25" s="4"/>
    </row>
    <row r="26" spans="3:9">
      <c r="C26" s="1">
        <v>28</v>
      </c>
      <c r="D26" s="1"/>
      <c r="E26" s="4">
        <v>6.41</v>
      </c>
      <c r="F26" s="4">
        <v>9.6199999999999992</v>
      </c>
      <c r="G26" s="4">
        <v>12.83</v>
      </c>
      <c r="H26" s="4">
        <v>17.100000000000001</v>
      </c>
      <c r="I26" s="4"/>
    </row>
    <row r="27" spans="3:9">
      <c r="C27" s="1">
        <v>29</v>
      </c>
      <c r="D27" s="1"/>
      <c r="E27" s="4">
        <v>6.47</v>
      </c>
      <c r="F27" s="4">
        <v>9.7100000000000009</v>
      </c>
      <c r="G27" s="4">
        <v>12.94</v>
      </c>
      <c r="H27" s="4">
        <v>17.260000000000002</v>
      </c>
      <c r="I27" s="4"/>
    </row>
    <row r="28" spans="3:9">
      <c r="C28" s="1">
        <v>30</v>
      </c>
      <c r="D28" s="1"/>
      <c r="E28" s="4">
        <v>6.53</v>
      </c>
      <c r="F28" s="4">
        <v>9.7899999999999991</v>
      </c>
      <c r="G28" s="4">
        <v>13.06</v>
      </c>
      <c r="H28" s="4">
        <v>17.41</v>
      </c>
      <c r="I28" s="4"/>
    </row>
    <row r="29" spans="3:9">
      <c r="C29" s="1">
        <v>31</v>
      </c>
      <c r="D29" s="1"/>
      <c r="E29" s="4">
        <v>6.59</v>
      </c>
      <c r="F29" s="4">
        <v>9.8800000000000008</v>
      </c>
      <c r="G29" s="4">
        <v>13.17</v>
      </c>
      <c r="H29" s="4">
        <v>17.559999999999999</v>
      </c>
      <c r="I29" s="4"/>
    </row>
    <row r="30" spans="3:9">
      <c r="C30" s="1">
        <v>32</v>
      </c>
      <c r="D30" s="1"/>
      <c r="E30" s="4">
        <v>6.64</v>
      </c>
      <c r="F30" s="4">
        <v>9.9600000000000009</v>
      </c>
      <c r="G30" s="4">
        <v>13.28</v>
      </c>
      <c r="H30" s="4">
        <v>17.71</v>
      </c>
      <c r="I30" s="4"/>
    </row>
    <row r="31" spans="3:9">
      <c r="C31" s="1">
        <v>33</v>
      </c>
      <c r="D31" s="1"/>
      <c r="E31" s="4">
        <v>6.7</v>
      </c>
      <c r="F31" s="4">
        <v>10.050000000000001</v>
      </c>
      <c r="G31" s="4">
        <v>13.4</v>
      </c>
      <c r="H31" s="4">
        <v>17.86</v>
      </c>
      <c r="I31" s="4"/>
    </row>
    <row r="32" spans="3:9">
      <c r="C32" s="1">
        <v>34</v>
      </c>
      <c r="D32" s="1"/>
      <c r="E32" s="4">
        <v>6.76</v>
      </c>
      <c r="F32" s="4">
        <v>10.130000000000001</v>
      </c>
      <c r="G32" s="4">
        <v>13.51</v>
      </c>
      <c r="H32" s="4">
        <v>18.02</v>
      </c>
      <c r="I32" s="4"/>
    </row>
    <row r="33" spans="3:9">
      <c r="C33" s="1">
        <v>35</v>
      </c>
      <c r="D33" s="1"/>
      <c r="E33" s="4">
        <v>6.81</v>
      </c>
      <c r="F33" s="4">
        <v>10.220000000000001</v>
      </c>
      <c r="G33" s="4">
        <v>13.63</v>
      </c>
      <c r="H33" s="4">
        <v>18.170000000000002</v>
      </c>
      <c r="I33" s="4"/>
    </row>
    <row r="34" spans="3:9">
      <c r="C34" s="1">
        <v>36</v>
      </c>
      <c r="D34" s="1"/>
      <c r="E34" s="4">
        <v>6.87</v>
      </c>
      <c r="F34" s="4">
        <v>10.31</v>
      </c>
      <c r="G34" s="4">
        <v>13.74</v>
      </c>
      <c r="H34" s="4">
        <v>18.32</v>
      </c>
      <c r="I34" s="4"/>
    </row>
    <row r="35" spans="3:9">
      <c r="C35" s="1">
        <v>37</v>
      </c>
      <c r="D35" s="1"/>
      <c r="E35" s="4">
        <v>6.93</v>
      </c>
      <c r="F35" s="4">
        <v>10.39</v>
      </c>
      <c r="G35" s="4">
        <v>13.85</v>
      </c>
      <c r="H35" s="4">
        <v>18.47</v>
      </c>
      <c r="I35" s="4"/>
    </row>
    <row r="36" spans="3:9">
      <c r="C36" s="1">
        <v>38</v>
      </c>
      <c r="D36" s="1"/>
      <c r="E36" s="4">
        <v>6.98</v>
      </c>
      <c r="F36" s="4">
        <v>10.48</v>
      </c>
      <c r="G36" s="4">
        <v>13.97</v>
      </c>
      <c r="H36" s="4">
        <v>18.62</v>
      </c>
      <c r="I36" s="4"/>
    </row>
    <row r="37" spans="3:9">
      <c r="C37" s="1">
        <v>39</v>
      </c>
      <c r="D37" s="1"/>
      <c r="E37" s="4">
        <v>7.04</v>
      </c>
      <c r="F37" s="4">
        <v>10.56</v>
      </c>
      <c r="G37" s="4">
        <v>14.08</v>
      </c>
      <c r="H37" s="4">
        <v>18.78</v>
      </c>
      <c r="I37" s="4"/>
    </row>
    <row r="38" spans="3:9">
      <c r="C38" s="1">
        <v>40</v>
      </c>
      <c r="D38" s="1"/>
      <c r="E38" s="4">
        <v>7.1</v>
      </c>
      <c r="F38" s="4">
        <v>10.65</v>
      </c>
      <c r="G38" s="4">
        <v>14.2</v>
      </c>
      <c r="H38" s="4">
        <v>18.93</v>
      </c>
      <c r="I38" s="4"/>
    </row>
    <row r="39" spans="3:9">
      <c r="C39" s="1">
        <v>41</v>
      </c>
      <c r="D39" s="1"/>
      <c r="E39" s="4">
        <v>7.16</v>
      </c>
      <c r="F39" s="4">
        <v>10.73</v>
      </c>
      <c r="G39" s="4">
        <v>14.31</v>
      </c>
      <c r="H39" s="4">
        <v>19.079999999999998</v>
      </c>
      <c r="I39" s="4"/>
    </row>
    <row r="40" spans="3:9">
      <c r="C40" s="1">
        <v>42</v>
      </c>
      <c r="D40" s="1"/>
      <c r="E40" s="4">
        <v>7.21</v>
      </c>
      <c r="F40" s="4">
        <v>10.82</v>
      </c>
      <c r="G40" s="4">
        <v>14.42</v>
      </c>
      <c r="H40" s="4">
        <v>19.23</v>
      </c>
      <c r="I40" s="4"/>
    </row>
    <row r="41" spans="3:9">
      <c r="C41" s="1">
        <v>43</v>
      </c>
      <c r="D41" s="1"/>
      <c r="E41" s="4">
        <v>7.27</v>
      </c>
      <c r="F41" s="4">
        <v>10.9</v>
      </c>
      <c r="G41" s="4">
        <v>14.54</v>
      </c>
      <c r="H41" s="4">
        <v>19.38</v>
      </c>
      <c r="I41" s="4"/>
    </row>
    <row r="42" spans="3:9">
      <c r="C42" s="1">
        <v>44</v>
      </c>
      <c r="D42" s="1"/>
      <c r="E42" s="4">
        <v>7.33</v>
      </c>
      <c r="F42" s="4">
        <v>10.99</v>
      </c>
      <c r="G42" s="4">
        <v>14.65</v>
      </c>
      <c r="H42" s="4">
        <v>19.54</v>
      </c>
      <c r="I42" s="4"/>
    </row>
    <row r="43" spans="3:9">
      <c r="C43" s="1">
        <v>45</v>
      </c>
      <c r="D43" s="1"/>
      <c r="E43" s="4">
        <v>8.44</v>
      </c>
      <c r="F43" s="4">
        <v>12.13</v>
      </c>
      <c r="G43" s="4">
        <v>16.88</v>
      </c>
      <c r="H43" s="4">
        <v>21.8</v>
      </c>
      <c r="I43" s="4"/>
    </row>
    <row r="44" spans="3:9">
      <c r="C44" s="1">
        <v>46</v>
      </c>
      <c r="D44" s="1"/>
      <c r="E44" s="4">
        <v>8.5</v>
      </c>
      <c r="F44" s="4">
        <v>12.22</v>
      </c>
      <c r="G44" s="4">
        <v>17.010000000000002</v>
      </c>
      <c r="H44" s="4">
        <v>21.97</v>
      </c>
      <c r="I44" s="4"/>
    </row>
    <row r="45" spans="3:9">
      <c r="C45" s="1">
        <v>47</v>
      </c>
      <c r="D45" s="1"/>
      <c r="E45" s="4">
        <v>8.57</v>
      </c>
      <c r="F45" s="4">
        <v>12.32</v>
      </c>
      <c r="G45" s="4">
        <v>17.14</v>
      </c>
      <c r="H45" s="4">
        <v>22.13</v>
      </c>
      <c r="I45" s="4"/>
    </row>
    <row r="46" spans="3:9">
      <c r="C46" s="1">
        <v>48</v>
      </c>
      <c r="D46" s="1"/>
      <c r="E46" s="4">
        <v>8.6300000000000008</v>
      </c>
      <c r="F46" s="4">
        <v>12.41</v>
      </c>
      <c r="G46" s="4">
        <v>17.27</v>
      </c>
      <c r="H46" s="4">
        <v>22.3</v>
      </c>
      <c r="I46" s="4"/>
    </row>
    <row r="47" spans="3:9">
      <c r="C47" s="1">
        <v>49</v>
      </c>
      <c r="D47" s="1"/>
      <c r="E47" s="4">
        <v>8.6999999999999993</v>
      </c>
      <c r="F47" s="4">
        <v>12.5</v>
      </c>
      <c r="G47" s="4">
        <v>17.399999999999999</v>
      </c>
      <c r="H47" s="4">
        <v>22.47</v>
      </c>
      <c r="I47" s="4"/>
    </row>
    <row r="48" spans="3:9">
      <c r="C48" s="1">
        <v>50</v>
      </c>
      <c r="D48" s="1"/>
      <c r="E48" s="4">
        <v>9.86</v>
      </c>
      <c r="F48" s="4">
        <v>13.69</v>
      </c>
      <c r="G48" s="4">
        <v>19.72</v>
      </c>
      <c r="H48" s="4">
        <v>24.83</v>
      </c>
      <c r="I48" s="4"/>
    </row>
    <row r="49" spans="3:9">
      <c r="C49" s="1">
        <v>51</v>
      </c>
      <c r="D49" s="1"/>
      <c r="E49" s="4">
        <v>9.93</v>
      </c>
      <c r="F49" s="4">
        <v>13.79</v>
      </c>
      <c r="G49" s="4">
        <v>19.86</v>
      </c>
      <c r="H49" s="4">
        <v>25.01</v>
      </c>
      <c r="I49" s="4"/>
    </row>
    <row r="50" spans="3:9">
      <c r="C50" s="1">
        <v>52</v>
      </c>
      <c r="D50" s="1"/>
      <c r="E50" s="4">
        <v>10.01</v>
      </c>
      <c r="F50" s="4">
        <v>13.9</v>
      </c>
      <c r="G50" s="4">
        <v>20.010000000000002</v>
      </c>
      <c r="H50" s="4">
        <v>25.2</v>
      </c>
      <c r="I50" s="4"/>
    </row>
    <row r="51" spans="3:9">
      <c r="C51" s="1">
        <v>53</v>
      </c>
      <c r="D51" s="1"/>
      <c r="E51" s="4">
        <v>10.08</v>
      </c>
      <c r="F51" s="4">
        <v>14</v>
      </c>
      <c r="G51" s="4">
        <v>20.16</v>
      </c>
      <c r="H51" s="4">
        <v>25.38</v>
      </c>
      <c r="I51" s="4"/>
    </row>
    <row r="52" spans="3:9">
      <c r="C52" s="1">
        <v>54</v>
      </c>
      <c r="D52" s="1"/>
      <c r="E52" s="4">
        <v>10.15</v>
      </c>
      <c r="F52" s="4">
        <v>14.1</v>
      </c>
      <c r="G52" s="4">
        <v>20.3</v>
      </c>
      <c r="H52" s="4">
        <v>25.57</v>
      </c>
      <c r="I52" s="4"/>
    </row>
    <row r="53" spans="3:9">
      <c r="C53" s="1">
        <v>55</v>
      </c>
      <c r="D53" s="1"/>
      <c r="E53" s="4">
        <v>12.12</v>
      </c>
      <c r="F53" s="4">
        <v>16.100000000000001</v>
      </c>
      <c r="G53" s="4">
        <v>24.24</v>
      </c>
      <c r="H53" s="4">
        <v>29.54</v>
      </c>
      <c r="I53" s="4"/>
    </row>
    <row r="54" spans="3:9">
      <c r="C54" s="1">
        <v>56</v>
      </c>
      <c r="D54" s="1"/>
      <c r="E54" s="4">
        <v>12.21</v>
      </c>
      <c r="F54" s="4">
        <v>16.21</v>
      </c>
      <c r="G54" s="4">
        <v>24.41</v>
      </c>
      <c r="H54" s="4">
        <v>29.75</v>
      </c>
      <c r="I54" s="4"/>
    </row>
    <row r="55" spans="3:9">
      <c r="C55" s="1">
        <v>57</v>
      </c>
      <c r="D55" s="1"/>
      <c r="E55" s="4">
        <v>12.29</v>
      </c>
      <c r="F55" s="4">
        <v>16.329999999999998</v>
      </c>
      <c r="G55" s="4">
        <v>24.59</v>
      </c>
      <c r="H55" s="4">
        <v>29.96</v>
      </c>
      <c r="I55" s="4"/>
    </row>
    <row r="56" spans="3:9">
      <c r="C56" s="1">
        <v>58</v>
      </c>
      <c r="D56" s="1"/>
      <c r="E56" s="4">
        <v>12.38</v>
      </c>
      <c r="F56" s="4">
        <v>16.440000000000001</v>
      </c>
      <c r="G56" s="4">
        <v>24.76</v>
      </c>
      <c r="H56" s="4">
        <v>30.17</v>
      </c>
      <c r="I56" s="4"/>
    </row>
    <row r="57" spans="3:9">
      <c r="C57" s="1">
        <v>59</v>
      </c>
      <c r="D57" s="1"/>
      <c r="E57" s="4">
        <v>12.47</v>
      </c>
      <c r="F57" s="4">
        <v>16.559999999999999</v>
      </c>
      <c r="G57" s="4">
        <v>24.93</v>
      </c>
      <c r="H57" s="4">
        <v>30.39</v>
      </c>
      <c r="I57" s="4"/>
    </row>
    <row r="58" spans="3:9">
      <c r="C58" s="1">
        <v>60</v>
      </c>
      <c r="D58" s="1"/>
      <c r="E58" s="4">
        <v>13.73</v>
      </c>
      <c r="F58" s="4">
        <v>17.850000000000001</v>
      </c>
      <c r="G58" s="4">
        <v>27.46</v>
      </c>
      <c r="H58" s="4">
        <v>32.950000000000003</v>
      </c>
      <c r="I58" s="4"/>
    </row>
    <row r="59" spans="3:9">
      <c r="C59" s="1">
        <v>61</v>
      </c>
      <c r="D59" s="1"/>
      <c r="E59" s="4">
        <v>13.83</v>
      </c>
      <c r="F59" s="4">
        <v>17.97</v>
      </c>
      <c r="G59" s="4">
        <v>27.65</v>
      </c>
      <c r="H59" s="4">
        <v>33.18</v>
      </c>
      <c r="I59" s="4"/>
    </row>
    <row r="60" spans="3:9">
      <c r="C60" s="1">
        <v>62</v>
      </c>
      <c r="D60" s="1"/>
      <c r="E60" s="4">
        <v>13.83</v>
      </c>
      <c r="F60" s="4">
        <v>17.97</v>
      </c>
      <c r="G60" s="4">
        <v>27.65</v>
      </c>
      <c r="H60" s="4">
        <v>33.18</v>
      </c>
      <c r="I60" s="4"/>
    </row>
    <row r="61" spans="3:9">
      <c r="C61" s="1">
        <v>63</v>
      </c>
      <c r="D61" s="1"/>
      <c r="E61" s="4">
        <v>13.83</v>
      </c>
      <c r="F61" s="4">
        <v>17.97</v>
      </c>
      <c r="G61" s="4">
        <v>27.65</v>
      </c>
      <c r="H61" s="4">
        <v>33.18</v>
      </c>
      <c r="I61" s="4"/>
    </row>
    <row r="62" spans="3:9">
      <c r="C62" s="1">
        <v>64</v>
      </c>
      <c r="D62" s="1"/>
      <c r="E62" s="4">
        <v>13.83</v>
      </c>
      <c r="F62" s="4">
        <v>17.97</v>
      </c>
      <c r="G62" s="4">
        <v>27.65</v>
      </c>
      <c r="H62" s="4">
        <v>33.18</v>
      </c>
      <c r="I62" s="4"/>
    </row>
    <row r="63" spans="3:9">
      <c r="C63" s="1"/>
      <c r="D63" s="1"/>
      <c r="E63" s="4"/>
      <c r="F63" s="4"/>
      <c r="G63" s="4"/>
      <c r="H63" s="4"/>
      <c r="I63" s="4"/>
    </row>
    <row r="64" spans="3:9">
      <c r="C64" s="1"/>
      <c r="D64" s="1"/>
      <c r="E64" s="4"/>
      <c r="F64" s="4"/>
      <c r="G64" s="4"/>
      <c r="H64" s="4"/>
      <c r="I64" s="4"/>
    </row>
    <row r="65" spans="3:9">
      <c r="C65" s="1"/>
      <c r="D65" s="1"/>
      <c r="E65" s="4"/>
      <c r="F65" s="4"/>
      <c r="G65" s="4"/>
      <c r="H65" s="4"/>
      <c r="I65" s="4"/>
    </row>
    <row r="66" spans="3:9">
      <c r="C66" s="1"/>
      <c r="D66" s="1"/>
      <c r="E66" s="4"/>
      <c r="F66" s="4"/>
      <c r="G66" s="4"/>
      <c r="H66" s="4"/>
      <c r="I66" s="4"/>
    </row>
    <row r="67" spans="3:9">
      <c r="C67" s="1"/>
      <c r="D67" s="1"/>
      <c r="E67" s="4"/>
      <c r="F67" s="4"/>
      <c r="G67" s="4"/>
      <c r="H67" s="4"/>
      <c r="I67" s="4"/>
    </row>
    <row r="68" spans="3:9">
      <c r="C68" s="1"/>
      <c r="D68" s="1"/>
      <c r="E68" s="4"/>
      <c r="F68" s="4"/>
      <c r="G68" s="4"/>
      <c r="H68" s="4"/>
      <c r="I68" s="4"/>
    </row>
    <row r="69" spans="3:9">
      <c r="C69" s="1"/>
      <c r="D69" s="1"/>
      <c r="E69" s="4"/>
      <c r="F69" s="4"/>
      <c r="G69" s="4"/>
      <c r="H69" s="4"/>
      <c r="I69" s="4"/>
    </row>
    <row r="70" spans="3:9">
      <c r="C70" s="1"/>
      <c r="D70" s="1"/>
      <c r="E70" s="4"/>
      <c r="F70" s="4"/>
      <c r="G70" s="4"/>
      <c r="H70" s="4"/>
      <c r="I70" s="4"/>
    </row>
    <row r="71" spans="3:9">
      <c r="C71" s="1"/>
      <c r="D71" s="1"/>
      <c r="E71" s="4"/>
      <c r="F71" s="4"/>
      <c r="G71" s="4"/>
      <c r="H71" s="4"/>
      <c r="I71" s="4"/>
    </row>
    <row r="72" spans="3:9">
      <c r="C72" s="1"/>
      <c r="D72" s="1"/>
      <c r="E72" s="4"/>
      <c r="F72" s="4"/>
      <c r="G72" s="4"/>
      <c r="H72" s="4"/>
      <c r="I72" s="4"/>
    </row>
    <row r="73" spans="3:9">
      <c r="C73" s="1"/>
      <c r="D73" s="1"/>
      <c r="E73" s="4"/>
      <c r="F73" s="4"/>
      <c r="G73" s="4"/>
      <c r="H73" s="4"/>
      <c r="I73" s="4"/>
    </row>
    <row r="74" spans="3:9">
      <c r="C74" s="1"/>
      <c r="D74" s="1"/>
      <c r="E74" s="4"/>
      <c r="F74" s="4"/>
      <c r="G74" s="4"/>
      <c r="H74" s="4"/>
      <c r="I74" s="4"/>
    </row>
    <row r="75" spans="3:9">
      <c r="C75" s="1"/>
      <c r="D75" s="1"/>
      <c r="E75" s="4"/>
      <c r="F75" s="4"/>
      <c r="G75" s="4"/>
      <c r="H75" s="4"/>
      <c r="I75" s="4"/>
    </row>
    <row r="76" spans="3:9">
      <c r="C76" s="1"/>
      <c r="D76" s="1"/>
      <c r="E76" s="4"/>
      <c r="F76" s="4"/>
      <c r="G76" s="4"/>
      <c r="H76" s="4"/>
      <c r="I76" s="4"/>
    </row>
    <row r="77" spans="3:9">
      <c r="C77" s="1"/>
      <c r="D77" s="1"/>
      <c r="E77" s="4"/>
      <c r="F77" s="4"/>
      <c r="G77" s="4"/>
      <c r="H77" s="4"/>
      <c r="I77" s="4"/>
    </row>
    <row r="78" spans="3:9">
      <c r="C78" s="1"/>
      <c r="D78" s="1"/>
      <c r="E78" s="4"/>
      <c r="F78" s="4"/>
      <c r="G78" s="4"/>
      <c r="H78" s="4"/>
      <c r="I78" s="4"/>
    </row>
    <row r="79" spans="3:9">
      <c r="C79" s="1"/>
      <c r="D79" s="1"/>
      <c r="E79" s="4"/>
      <c r="F79" s="4"/>
      <c r="G79" s="4"/>
      <c r="H79" s="4"/>
      <c r="I79" s="4"/>
    </row>
    <row r="80" spans="3:9">
      <c r="C80" s="1"/>
      <c r="D80" s="1"/>
      <c r="E80" s="4"/>
      <c r="F80" s="4"/>
      <c r="G80" s="4"/>
      <c r="H80" s="4"/>
      <c r="I80" s="4"/>
    </row>
    <row r="81" spans="3:9">
      <c r="C81" s="1"/>
      <c r="D81" s="1"/>
      <c r="E81" s="4"/>
      <c r="F81" s="4"/>
      <c r="G81" s="4"/>
      <c r="H81" s="4"/>
      <c r="I81" s="4"/>
    </row>
    <row r="82" spans="3:9">
      <c r="C82" s="1"/>
      <c r="D82" s="1"/>
      <c r="E82" s="4"/>
      <c r="F82" s="4"/>
      <c r="G82" s="4"/>
      <c r="H82" s="4"/>
      <c r="I82" s="4"/>
    </row>
    <row r="83" spans="3:9">
      <c r="C83" s="1"/>
      <c r="D83" s="1"/>
      <c r="E83" s="4"/>
      <c r="F83" s="4"/>
      <c r="G83" s="4"/>
      <c r="H83" s="4"/>
      <c r="I83" s="4"/>
    </row>
    <row r="84" spans="3:9">
      <c r="C84" s="1"/>
      <c r="D84" s="1"/>
      <c r="E84" s="4"/>
      <c r="F84" s="4"/>
      <c r="G84" s="4"/>
      <c r="H84" s="4"/>
      <c r="I84" s="4"/>
    </row>
    <row r="85" spans="3:9">
      <c r="C85" s="1"/>
      <c r="D85" s="1"/>
      <c r="E85" s="4"/>
      <c r="F85" s="4"/>
      <c r="G85" s="4"/>
      <c r="H85" s="4"/>
      <c r="I85" s="4"/>
    </row>
    <row r="86" spans="3:9">
      <c r="C86" s="1"/>
      <c r="D86" s="1"/>
      <c r="E86" s="4"/>
      <c r="F86" s="4"/>
      <c r="G86" s="4"/>
      <c r="H86" s="4"/>
      <c r="I86" s="4"/>
    </row>
    <row r="87" spans="3:9">
      <c r="C87" s="1"/>
      <c r="D87" s="1"/>
      <c r="E87" s="4"/>
      <c r="F87" s="4"/>
      <c r="G87" s="4"/>
      <c r="H87" s="4"/>
      <c r="I87" s="4"/>
    </row>
  </sheetData>
  <mergeCells count="1">
    <mergeCell ref="E10:H10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54A74-2CCE-4C31-B738-C7924DF5369A}">
  <sheetPr codeName="Sheet89">
    <tabColor theme="9" tint="0.79998168889431442"/>
  </sheetPr>
  <dimension ref="B1:AB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28">
      <c r="B1" s="37"/>
    </row>
    <row r="2" spans="2:28">
      <c r="B2" s="37" t="s">
        <v>98</v>
      </c>
    </row>
    <row r="3" spans="2:28">
      <c r="B3" s="32"/>
    </row>
    <row r="4" spans="2:28">
      <c r="B4" s="30"/>
    </row>
    <row r="6" spans="2:28">
      <c r="B6" s="38" t="s">
        <v>128</v>
      </c>
      <c r="C6" s="5" t="s">
        <v>131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28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8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2:28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2:28">
      <c r="B10"/>
      <c r="C10" s="2"/>
      <c r="D10" s="2"/>
      <c r="E10" s="41" t="s">
        <v>18</v>
      </c>
      <c r="F10" s="42"/>
      <c r="G10" s="42"/>
      <c r="H10" s="42"/>
      <c r="I10" s="42"/>
      <c r="J10" s="42"/>
      <c r="K10" s="41" t="s">
        <v>18</v>
      </c>
      <c r="L10" s="42"/>
      <c r="M10" s="42"/>
      <c r="N10" s="42"/>
      <c r="O10" s="42"/>
      <c r="P10" s="42"/>
      <c r="Q10" s="41" t="s">
        <v>18</v>
      </c>
      <c r="R10" s="42"/>
      <c r="S10" s="42"/>
      <c r="T10" s="42"/>
      <c r="U10" s="42"/>
      <c r="V10" s="42"/>
      <c r="W10" s="41" t="s">
        <v>18</v>
      </c>
      <c r="X10" s="42"/>
      <c r="Y10" s="42"/>
      <c r="Z10" s="42"/>
      <c r="AA10" s="42"/>
      <c r="AB10" s="42"/>
    </row>
    <row r="11" spans="2:28">
      <c r="C11" t="s">
        <v>18</v>
      </c>
      <c r="E11" s="6" t="s">
        <v>19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6" t="s">
        <v>35</v>
      </c>
      <c r="L11" s="6" t="s">
        <v>35</v>
      </c>
      <c r="M11" s="6" t="s">
        <v>35</v>
      </c>
      <c r="N11" s="6" t="s">
        <v>35</v>
      </c>
      <c r="O11" s="6" t="s">
        <v>35</v>
      </c>
      <c r="P11" s="6" t="s">
        <v>35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33</v>
      </c>
      <c r="X11" s="6" t="s">
        <v>33</v>
      </c>
      <c r="Y11" s="6" t="s">
        <v>33</v>
      </c>
      <c r="Z11" s="6" t="s">
        <v>33</v>
      </c>
      <c r="AA11" s="6" t="s">
        <v>33</v>
      </c>
      <c r="AB11" s="6" t="s">
        <v>33</v>
      </c>
    </row>
    <row r="12" spans="2:28">
      <c r="C12" t="s">
        <v>14</v>
      </c>
      <c r="E12" s="1">
        <v>3</v>
      </c>
      <c r="F12" s="1">
        <v>5</v>
      </c>
      <c r="G12" s="1">
        <v>7</v>
      </c>
      <c r="H12" s="1">
        <v>10</v>
      </c>
      <c r="I12" s="1">
        <v>20</v>
      </c>
      <c r="J12" s="1">
        <v>31</v>
      </c>
      <c r="K12" s="1">
        <v>3</v>
      </c>
      <c r="L12" s="1">
        <v>5</v>
      </c>
      <c r="M12" s="1">
        <v>7</v>
      </c>
      <c r="N12" s="1">
        <v>10</v>
      </c>
      <c r="O12" s="1">
        <v>20</v>
      </c>
      <c r="P12" s="1">
        <v>31</v>
      </c>
      <c r="Q12" s="1">
        <v>3</v>
      </c>
      <c r="R12" s="1">
        <v>5</v>
      </c>
      <c r="S12" s="1">
        <v>7</v>
      </c>
      <c r="T12" s="1">
        <v>10</v>
      </c>
      <c r="U12" s="1">
        <v>20</v>
      </c>
      <c r="V12" s="1">
        <v>31</v>
      </c>
      <c r="W12" s="1">
        <v>3</v>
      </c>
      <c r="X12" s="1">
        <v>5</v>
      </c>
      <c r="Y12" s="1">
        <v>7</v>
      </c>
      <c r="Z12" s="1">
        <v>10</v>
      </c>
      <c r="AA12" s="1">
        <v>20</v>
      </c>
      <c r="AB12" s="1">
        <v>31</v>
      </c>
    </row>
    <row r="13" spans="2:28">
      <c r="C13" t="s">
        <v>15</v>
      </c>
      <c r="E13" s="1" t="s">
        <v>132</v>
      </c>
      <c r="F13" s="1" t="s">
        <v>132</v>
      </c>
      <c r="G13" s="1" t="s">
        <v>132</v>
      </c>
      <c r="H13" s="1" t="s">
        <v>132</v>
      </c>
      <c r="I13" s="1" t="s">
        <v>132</v>
      </c>
      <c r="J13" s="1" t="s">
        <v>132</v>
      </c>
      <c r="K13" s="1" t="s">
        <v>132</v>
      </c>
      <c r="L13" s="1" t="s">
        <v>132</v>
      </c>
      <c r="M13" s="1" t="s">
        <v>132</v>
      </c>
      <c r="N13" s="1" t="s">
        <v>132</v>
      </c>
      <c r="O13" s="1" t="s">
        <v>132</v>
      </c>
      <c r="P13" s="1" t="s">
        <v>132</v>
      </c>
      <c r="Q13" s="1" t="s">
        <v>132</v>
      </c>
      <c r="R13" s="1" t="s">
        <v>132</v>
      </c>
      <c r="S13" s="1" t="s">
        <v>132</v>
      </c>
      <c r="T13" s="1" t="s">
        <v>132</v>
      </c>
      <c r="U13" s="1" t="s">
        <v>132</v>
      </c>
      <c r="V13" s="1" t="s">
        <v>132</v>
      </c>
      <c r="W13" s="1" t="s">
        <v>132</v>
      </c>
      <c r="X13" s="1" t="s">
        <v>132</v>
      </c>
      <c r="Y13" s="1" t="s">
        <v>132</v>
      </c>
      <c r="Z13" s="1" t="s">
        <v>132</v>
      </c>
      <c r="AA13" s="1" t="s">
        <v>132</v>
      </c>
      <c r="AB13" s="1" t="s">
        <v>132</v>
      </c>
    </row>
    <row r="14" spans="2:28">
      <c r="C14" s="1" t="s">
        <v>17</v>
      </c>
      <c r="D14" s="1"/>
    </row>
    <row r="15" spans="2:28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>
      <c r="C16" s="1">
        <v>18</v>
      </c>
      <c r="D16" s="1"/>
      <c r="E16" s="4">
        <v>12.6</v>
      </c>
      <c r="F16" s="4">
        <v>15</v>
      </c>
      <c r="G16" s="4">
        <v>16.5</v>
      </c>
      <c r="H16" s="4">
        <v>18</v>
      </c>
      <c r="I16" s="4">
        <v>18.899999999999999</v>
      </c>
      <c r="J16" s="4">
        <v>20.100000000000001</v>
      </c>
      <c r="K16" s="4">
        <v>19.350000000000001</v>
      </c>
      <c r="L16" s="4">
        <v>22.65</v>
      </c>
      <c r="M16" s="4">
        <v>25.05</v>
      </c>
      <c r="N16" s="4">
        <v>27.45</v>
      </c>
      <c r="O16" s="4">
        <v>30.6</v>
      </c>
      <c r="P16" s="4">
        <v>32.25</v>
      </c>
      <c r="Q16" s="4">
        <v>25.2</v>
      </c>
      <c r="R16" s="4">
        <v>30</v>
      </c>
      <c r="S16" s="4">
        <v>33</v>
      </c>
      <c r="T16" s="4">
        <v>36</v>
      </c>
      <c r="U16" s="4">
        <v>37.799999999999997</v>
      </c>
      <c r="V16" s="4">
        <v>40.200000000000003</v>
      </c>
      <c r="W16" s="4">
        <v>34.200000000000003</v>
      </c>
      <c r="X16" s="4">
        <v>40.200000000000003</v>
      </c>
      <c r="Y16" s="4">
        <v>44.4</v>
      </c>
      <c r="Z16" s="4">
        <v>48.6</v>
      </c>
      <c r="AA16" s="4">
        <v>53.4</v>
      </c>
      <c r="AB16" s="4">
        <v>56.4</v>
      </c>
    </row>
    <row r="17" spans="3:28">
      <c r="C17" s="1">
        <v>19</v>
      </c>
      <c r="D17" s="1"/>
      <c r="E17" s="4">
        <v>12.6</v>
      </c>
      <c r="F17" s="4">
        <v>15</v>
      </c>
      <c r="G17" s="4">
        <v>16.5</v>
      </c>
      <c r="H17" s="4">
        <v>18</v>
      </c>
      <c r="I17" s="4">
        <v>18.899999999999999</v>
      </c>
      <c r="J17" s="4">
        <v>20.100000000000001</v>
      </c>
      <c r="K17" s="4">
        <v>19.350000000000001</v>
      </c>
      <c r="L17" s="4">
        <v>22.65</v>
      </c>
      <c r="M17" s="4">
        <v>25.05</v>
      </c>
      <c r="N17" s="4">
        <v>27.45</v>
      </c>
      <c r="O17" s="4">
        <v>30.6</v>
      </c>
      <c r="P17" s="4">
        <v>32.25</v>
      </c>
      <c r="Q17" s="4">
        <v>25.2</v>
      </c>
      <c r="R17" s="4">
        <v>30</v>
      </c>
      <c r="S17" s="4">
        <v>33</v>
      </c>
      <c r="T17" s="4">
        <v>36</v>
      </c>
      <c r="U17" s="4">
        <v>37.799999999999997</v>
      </c>
      <c r="V17" s="4">
        <v>40.200000000000003</v>
      </c>
      <c r="W17" s="4">
        <v>34.200000000000003</v>
      </c>
      <c r="X17" s="4">
        <v>40.200000000000003</v>
      </c>
      <c r="Y17" s="4">
        <v>44.4</v>
      </c>
      <c r="Z17" s="4">
        <v>48.6</v>
      </c>
      <c r="AA17" s="4">
        <v>53.4</v>
      </c>
      <c r="AB17" s="4">
        <v>56.4</v>
      </c>
    </row>
    <row r="18" spans="3:28">
      <c r="C18" s="1">
        <v>20</v>
      </c>
      <c r="D18" s="1"/>
      <c r="E18" s="4">
        <v>12.6</v>
      </c>
      <c r="F18" s="4">
        <v>15</v>
      </c>
      <c r="G18" s="4">
        <v>16.5</v>
      </c>
      <c r="H18" s="4">
        <v>18</v>
      </c>
      <c r="I18" s="4">
        <v>18.899999999999999</v>
      </c>
      <c r="J18" s="4">
        <v>20.100000000000001</v>
      </c>
      <c r="K18" s="4">
        <v>19.350000000000001</v>
      </c>
      <c r="L18" s="4">
        <v>22.65</v>
      </c>
      <c r="M18" s="4">
        <v>25.05</v>
      </c>
      <c r="N18" s="4">
        <v>27.45</v>
      </c>
      <c r="O18" s="4">
        <v>30.6</v>
      </c>
      <c r="P18" s="4">
        <v>32.25</v>
      </c>
      <c r="Q18" s="4">
        <v>25.2</v>
      </c>
      <c r="R18" s="4">
        <v>30</v>
      </c>
      <c r="S18" s="4">
        <v>33</v>
      </c>
      <c r="T18" s="4">
        <v>36</v>
      </c>
      <c r="U18" s="4">
        <v>37.799999999999997</v>
      </c>
      <c r="V18" s="4">
        <v>40.200000000000003</v>
      </c>
      <c r="W18" s="4">
        <v>34.200000000000003</v>
      </c>
      <c r="X18" s="4">
        <v>40.200000000000003</v>
      </c>
      <c r="Y18" s="4">
        <v>44.4</v>
      </c>
      <c r="Z18" s="4">
        <v>48.6</v>
      </c>
      <c r="AA18" s="4">
        <v>53.4</v>
      </c>
      <c r="AB18" s="4">
        <v>56.4</v>
      </c>
    </row>
    <row r="19" spans="3:28">
      <c r="C19" s="1">
        <v>21</v>
      </c>
      <c r="D19" s="1"/>
      <c r="E19" s="4">
        <v>12.6</v>
      </c>
      <c r="F19" s="4">
        <v>15</v>
      </c>
      <c r="G19" s="4">
        <v>16.5</v>
      </c>
      <c r="H19" s="4">
        <v>18</v>
      </c>
      <c r="I19" s="4">
        <v>18.899999999999999</v>
      </c>
      <c r="J19" s="4">
        <v>20.100000000000001</v>
      </c>
      <c r="K19" s="4">
        <v>19.350000000000001</v>
      </c>
      <c r="L19" s="4">
        <v>22.65</v>
      </c>
      <c r="M19" s="4">
        <v>25.05</v>
      </c>
      <c r="N19" s="4">
        <v>27.45</v>
      </c>
      <c r="O19" s="4">
        <v>30.6</v>
      </c>
      <c r="P19" s="4">
        <v>32.25</v>
      </c>
      <c r="Q19" s="4">
        <v>25.2</v>
      </c>
      <c r="R19" s="4">
        <v>30</v>
      </c>
      <c r="S19" s="4">
        <v>33</v>
      </c>
      <c r="T19" s="4">
        <v>36</v>
      </c>
      <c r="U19" s="4">
        <v>37.799999999999997</v>
      </c>
      <c r="V19" s="4">
        <v>40.200000000000003</v>
      </c>
      <c r="W19" s="4">
        <v>34.200000000000003</v>
      </c>
      <c r="X19" s="4">
        <v>40.200000000000003</v>
      </c>
      <c r="Y19" s="4">
        <v>44.4</v>
      </c>
      <c r="Z19" s="4">
        <v>48.6</v>
      </c>
      <c r="AA19" s="4">
        <v>53.4</v>
      </c>
      <c r="AB19" s="4">
        <v>56.4</v>
      </c>
    </row>
    <row r="20" spans="3:28">
      <c r="C20" s="1">
        <v>22</v>
      </c>
      <c r="D20" s="1"/>
      <c r="E20" s="4">
        <v>12.6</v>
      </c>
      <c r="F20" s="4">
        <v>15</v>
      </c>
      <c r="G20" s="4">
        <v>16.5</v>
      </c>
      <c r="H20" s="4">
        <v>18</v>
      </c>
      <c r="I20" s="4">
        <v>18.899999999999999</v>
      </c>
      <c r="J20" s="4">
        <v>20.100000000000001</v>
      </c>
      <c r="K20" s="4">
        <v>19.350000000000001</v>
      </c>
      <c r="L20" s="4">
        <v>22.65</v>
      </c>
      <c r="M20" s="4">
        <v>25.05</v>
      </c>
      <c r="N20" s="4">
        <v>27.45</v>
      </c>
      <c r="O20" s="4">
        <v>30.6</v>
      </c>
      <c r="P20" s="4">
        <v>32.25</v>
      </c>
      <c r="Q20" s="4">
        <v>25.2</v>
      </c>
      <c r="R20" s="4">
        <v>30</v>
      </c>
      <c r="S20" s="4">
        <v>33</v>
      </c>
      <c r="T20" s="4">
        <v>36</v>
      </c>
      <c r="U20" s="4">
        <v>37.799999999999997</v>
      </c>
      <c r="V20" s="4">
        <v>40.200000000000003</v>
      </c>
      <c r="W20" s="4">
        <v>34.200000000000003</v>
      </c>
      <c r="X20" s="4">
        <v>40.200000000000003</v>
      </c>
      <c r="Y20" s="4">
        <v>44.4</v>
      </c>
      <c r="Z20" s="4">
        <v>48.6</v>
      </c>
      <c r="AA20" s="4">
        <v>53.4</v>
      </c>
      <c r="AB20" s="4">
        <v>56.4</v>
      </c>
    </row>
    <row r="21" spans="3:28">
      <c r="C21" s="1">
        <v>23</v>
      </c>
      <c r="D21" s="1"/>
      <c r="E21" s="4">
        <v>12.6</v>
      </c>
      <c r="F21" s="4">
        <v>15</v>
      </c>
      <c r="G21" s="4">
        <v>16.5</v>
      </c>
      <c r="H21" s="4">
        <v>18</v>
      </c>
      <c r="I21" s="4">
        <v>18.899999999999999</v>
      </c>
      <c r="J21" s="4">
        <v>20.100000000000001</v>
      </c>
      <c r="K21" s="4">
        <v>19.350000000000001</v>
      </c>
      <c r="L21" s="4">
        <v>22.65</v>
      </c>
      <c r="M21" s="4">
        <v>25.05</v>
      </c>
      <c r="N21" s="4">
        <v>27.45</v>
      </c>
      <c r="O21" s="4">
        <v>30.6</v>
      </c>
      <c r="P21" s="4">
        <v>32.25</v>
      </c>
      <c r="Q21" s="4">
        <v>25.2</v>
      </c>
      <c r="R21" s="4">
        <v>30</v>
      </c>
      <c r="S21" s="4">
        <v>33</v>
      </c>
      <c r="T21" s="4">
        <v>36</v>
      </c>
      <c r="U21" s="4">
        <v>37.799999999999997</v>
      </c>
      <c r="V21" s="4">
        <v>40.200000000000003</v>
      </c>
      <c r="W21" s="4">
        <v>34.200000000000003</v>
      </c>
      <c r="X21" s="4">
        <v>40.200000000000003</v>
      </c>
      <c r="Y21" s="4">
        <v>44.4</v>
      </c>
      <c r="Z21" s="4">
        <v>48.6</v>
      </c>
      <c r="AA21" s="4">
        <v>53.4</v>
      </c>
      <c r="AB21" s="4">
        <v>56.4</v>
      </c>
    </row>
    <row r="22" spans="3:28">
      <c r="C22" s="1">
        <v>24</v>
      </c>
      <c r="D22" s="1"/>
      <c r="E22" s="4">
        <v>12.6</v>
      </c>
      <c r="F22" s="4">
        <v>15</v>
      </c>
      <c r="G22" s="4">
        <v>16.5</v>
      </c>
      <c r="H22" s="4">
        <v>18</v>
      </c>
      <c r="I22" s="4">
        <v>18.899999999999999</v>
      </c>
      <c r="J22" s="4">
        <v>20.100000000000001</v>
      </c>
      <c r="K22" s="4">
        <v>19.350000000000001</v>
      </c>
      <c r="L22" s="4">
        <v>22.65</v>
      </c>
      <c r="M22" s="4">
        <v>25.05</v>
      </c>
      <c r="N22" s="4">
        <v>27.45</v>
      </c>
      <c r="O22" s="4">
        <v>30.6</v>
      </c>
      <c r="P22" s="4">
        <v>32.25</v>
      </c>
      <c r="Q22" s="4">
        <v>25.2</v>
      </c>
      <c r="R22" s="4">
        <v>30</v>
      </c>
      <c r="S22" s="4">
        <v>33</v>
      </c>
      <c r="T22" s="4">
        <v>36</v>
      </c>
      <c r="U22" s="4">
        <v>37.799999999999997</v>
      </c>
      <c r="V22" s="4">
        <v>40.200000000000003</v>
      </c>
      <c r="W22" s="4">
        <v>34.200000000000003</v>
      </c>
      <c r="X22" s="4">
        <v>40.200000000000003</v>
      </c>
      <c r="Y22" s="4">
        <v>44.4</v>
      </c>
      <c r="Z22" s="4">
        <v>48.6</v>
      </c>
      <c r="AA22" s="4">
        <v>53.4</v>
      </c>
      <c r="AB22" s="4">
        <v>56.4</v>
      </c>
    </row>
    <row r="23" spans="3:28">
      <c r="C23" s="1">
        <v>25</v>
      </c>
      <c r="D23" s="1"/>
      <c r="E23" s="4">
        <v>12.6</v>
      </c>
      <c r="F23" s="4">
        <v>15</v>
      </c>
      <c r="G23" s="4">
        <v>16.5</v>
      </c>
      <c r="H23" s="4">
        <v>18</v>
      </c>
      <c r="I23" s="4">
        <v>18.899999999999999</v>
      </c>
      <c r="J23" s="4">
        <v>20.100000000000001</v>
      </c>
      <c r="K23" s="4">
        <v>19.350000000000001</v>
      </c>
      <c r="L23" s="4">
        <v>22.65</v>
      </c>
      <c r="M23" s="4">
        <v>25.05</v>
      </c>
      <c r="N23" s="4">
        <v>27.45</v>
      </c>
      <c r="O23" s="4">
        <v>30.6</v>
      </c>
      <c r="P23" s="4">
        <v>32.25</v>
      </c>
      <c r="Q23" s="4">
        <v>25.2</v>
      </c>
      <c r="R23" s="4">
        <v>30</v>
      </c>
      <c r="S23" s="4">
        <v>33</v>
      </c>
      <c r="T23" s="4">
        <v>36</v>
      </c>
      <c r="U23" s="4">
        <v>37.799999999999997</v>
      </c>
      <c r="V23" s="4">
        <v>40.200000000000003</v>
      </c>
      <c r="W23" s="4">
        <v>34.200000000000003</v>
      </c>
      <c r="X23" s="4">
        <v>40.200000000000003</v>
      </c>
      <c r="Y23" s="4">
        <v>44.4</v>
      </c>
      <c r="Z23" s="4">
        <v>48.6</v>
      </c>
      <c r="AA23" s="4">
        <v>53.4</v>
      </c>
      <c r="AB23" s="4">
        <v>56.4</v>
      </c>
    </row>
    <row r="24" spans="3:28">
      <c r="C24" s="1">
        <v>26</v>
      </c>
      <c r="D24" s="1"/>
      <c r="E24" s="4">
        <v>12.6</v>
      </c>
      <c r="F24" s="4">
        <v>15</v>
      </c>
      <c r="G24" s="4">
        <v>16.5</v>
      </c>
      <c r="H24" s="4">
        <v>18</v>
      </c>
      <c r="I24" s="4">
        <v>18.899999999999999</v>
      </c>
      <c r="J24" s="4">
        <v>20.100000000000001</v>
      </c>
      <c r="K24" s="4">
        <v>19.350000000000001</v>
      </c>
      <c r="L24" s="4">
        <v>22.65</v>
      </c>
      <c r="M24" s="4">
        <v>25.05</v>
      </c>
      <c r="N24" s="4">
        <v>27.45</v>
      </c>
      <c r="O24" s="4">
        <v>30.6</v>
      </c>
      <c r="P24" s="4">
        <v>32.25</v>
      </c>
      <c r="Q24" s="4">
        <v>25.2</v>
      </c>
      <c r="R24" s="4">
        <v>30</v>
      </c>
      <c r="S24" s="4">
        <v>33</v>
      </c>
      <c r="T24" s="4">
        <v>36</v>
      </c>
      <c r="U24" s="4">
        <v>37.799999999999997</v>
      </c>
      <c r="V24" s="4">
        <v>40.200000000000003</v>
      </c>
      <c r="W24" s="4">
        <v>34.200000000000003</v>
      </c>
      <c r="X24" s="4">
        <v>40.200000000000003</v>
      </c>
      <c r="Y24" s="4">
        <v>44.4</v>
      </c>
      <c r="Z24" s="4">
        <v>48.6</v>
      </c>
      <c r="AA24" s="4">
        <v>53.4</v>
      </c>
      <c r="AB24" s="4">
        <v>56.4</v>
      </c>
    </row>
    <row r="25" spans="3:28">
      <c r="C25" s="1">
        <v>27</v>
      </c>
      <c r="D25" s="1"/>
      <c r="E25" s="4">
        <v>12.71</v>
      </c>
      <c r="F25" s="4">
        <v>15.14</v>
      </c>
      <c r="G25" s="4">
        <v>16.649999999999999</v>
      </c>
      <c r="H25" s="4">
        <v>18.16</v>
      </c>
      <c r="I25" s="4">
        <v>19.07</v>
      </c>
      <c r="J25" s="4">
        <v>20.28</v>
      </c>
      <c r="K25" s="4">
        <v>19.53</v>
      </c>
      <c r="L25" s="4">
        <v>22.85</v>
      </c>
      <c r="M25" s="4">
        <v>25.28</v>
      </c>
      <c r="N25" s="4">
        <v>27.7</v>
      </c>
      <c r="O25" s="4">
        <v>30.88</v>
      </c>
      <c r="P25" s="4">
        <v>32.54</v>
      </c>
      <c r="Q25" s="4">
        <v>25.43</v>
      </c>
      <c r="R25" s="4">
        <v>30.27</v>
      </c>
      <c r="S25" s="4">
        <v>33.299999999999997</v>
      </c>
      <c r="T25" s="4">
        <v>36.33</v>
      </c>
      <c r="U25" s="4">
        <v>38.14</v>
      </c>
      <c r="V25" s="4">
        <v>40.56</v>
      </c>
      <c r="W25" s="4">
        <v>34.51</v>
      </c>
      <c r="X25" s="4">
        <v>40.56</v>
      </c>
      <c r="Y25" s="4">
        <v>44.8</v>
      </c>
      <c r="Z25" s="4">
        <v>49.04</v>
      </c>
      <c r="AA25" s="4">
        <v>53.88</v>
      </c>
      <c r="AB25" s="4">
        <v>56.91</v>
      </c>
    </row>
    <row r="26" spans="3:28">
      <c r="C26" s="1">
        <v>28</v>
      </c>
      <c r="D26" s="1"/>
      <c r="E26" s="4">
        <v>12.83</v>
      </c>
      <c r="F26" s="4">
        <v>15.27</v>
      </c>
      <c r="G26" s="4">
        <v>16.8</v>
      </c>
      <c r="H26" s="4">
        <v>18.329999999999998</v>
      </c>
      <c r="I26" s="4">
        <v>19.239999999999998</v>
      </c>
      <c r="J26" s="4">
        <v>20.46</v>
      </c>
      <c r="K26" s="4">
        <v>19.7</v>
      </c>
      <c r="L26" s="4">
        <v>23.06</v>
      </c>
      <c r="M26" s="4">
        <v>25.5</v>
      </c>
      <c r="N26" s="4">
        <v>27.95</v>
      </c>
      <c r="O26" s="4">
        <v>31.15</v>
      </c>
      <c r="P26" s="4">
        <v>32.83</v>
      </c>
      <c r="Q26" s="4">
        <v>25.66</v>
      </c>
      <c r="R26" s="4">
        <v>30.54</v>
      </c>
      <c r="S26" s="4">
        <v>33.6</v>
      </c>
      <c r="T26" s="4">
        <v>36.65</v>
      </c>
      <c r="U26" s="4">
        <v>38.479999999999997</v>
      </c>
      <c r="V26" s="4">
        <v>40.93</v>
      </c>
      <c r="W26" s="4">
        <v>34.82</v>
      </c>
      <c r="X26" s="4">
        <v>40.93</v>
      </c>
      <c r="Y26" s="4">
        <v>45.2</v>
      </c>
      <c r="Z26" s="4">
        <v>49.48</v>
      </c>
      <c r="AA26" s="4">
        <v>54.37</v>
      </c>
      <c r="AB26" s="4">
        <v>57.42</v>
      </c>
    </row>
    <row r="27" spans="3:28">
      <c r="C27" s="1">
        <v>29</v>
      </c>
      <c r="D27" s="1"/>
      <c r="E27" s="4">
        <v>12.94</v>
      </c>
      <c r="F27" s="4">
        <v>15.41</v>
      </c>
      <c r="G27" s="4">
        <v>16.95</v>
      </c>
      <c r="H27" s="4">
        <v>18.489999999999998</v>
      </c>
      <c r="I27" s="4">
        <v>19.41</v>
      </c>
      <c r="J27" s="4">
        <v>20.65</v>
      </c>
      <c r="K27" s="4">
        <v>19.88</v>
      </c>
      <c r="L27" s="4">
        <v>23.26</v>
      </c>
      <c r="M27" s="4">
        <v>25.73</v>
      </c>
      <c r="N27" s="4">
        <v>28.2</v>
      </c>
      <c r="O27" s="4">
        <v>31.43</v>
      </c>
      <c r="P27" s="4">
        <v>33.130000000000003</v>
      </c>
      <c r="Q27" s="4">
        <v>25.88</v>
      </c>
      <c r="R27" s="4">
        <v>30.81</v>
      </c>
      <c r="S27" s="4">
        <v>33.9</v>
      </c>
      <c r="T27" s="4">
        <v>36.979999999999997</v>
      </c>
      <c r="U27" s="4">
        <v>38.83</v>
      </c>
      <c r="V27" s="4">
        <v>41.29</v>
      </c>
      <c r="W27" s="4">
        <v>35.130000000000003</v>
      </c>
      <c r="X27" s="4">
        <v>41.29</v>
      </c>
      <c r="Y27" s="4">
        <v>45.61</v>
      </c>
      <c r="Z27" s="4">
        <v>49.92</v>
      </c>
      <c r="AA27" s="4">
        <v>54.85</v>
      </c>
      <c r="AB27" s="4">
        <v>57.93</v>
      </c>
    </row>
    <row r="28" spans="3:28">
      <c r="C28" s="1">
        <v>30</v>
      </c>
      <c r="D28" s="1"/>
      <c r="E28" s="4">
        <v>13.06</v>
      </c>
      <c r="F28" s="4">
        <v>15.54</v>
      </c>
      <c r="G28" s="4">
        <v>17.100000000000001</v>
      </c>
      <c r="H28" s="4">
        <v>18.649999999999999</v>
      </c>
      <c r="I28" s="4">
        <v>19.579999999999998</v>
      </c>
      <c r="J28" s="4">
        <v>20.83</v>
      </c>
      <c r="K28" s="4">
        <v>20.05</v>
      </c>
      <c r="L28" s="4">
        <v>23.47</v>
      </c>
      <c r="M28" s="4">
        <v>25.96</v>
      </c>
      <c r="N28" s="4">
        <v>28.44</v>
      </c>
      <c r="O28" s="4">
        <v>31.71</v>
      </c>
      <c r="P28" s="4">
        <v>33.42</v>
      </c>
      <c r="Q28" s="4">
        <v>26.11</v>
      </c>
      <c r="R28" s="4">
        <v>31.09</v>
      </c>
      <c r="S28" s="4">
        <v>34.19</v>
      </c>
      <c r="T28" s="4">
        <v>37.299999999999997</v>
      </c>
      <c r="U28" s="4">
        <v>39.17</v>
      </c>
      <c r="V28" s="4">
        <v>41.65</v>
      </c>
      <c r="W28" s="4">
        <v>35.44</v>
      </c>
      <c r="X28" s="4">
        <v>41.65</v>
      </c>
      <c r="Y28" s="4">
        <v>46.01</v>
      </c>
      <c r="Z28" s="4">
        <v>50.36</v>
      </c>
      <c r="AA28" s="4">
        <v>55.33</v>
      </c>
      <c r="AB28" s="4">
        <v>58.44</v>
      </c>
    </row>
    <row r="29" spans="3:28">
      <c r="C29" s="1">
        <v>31</v>
      </c>
      <c r="D29" s="1"/>
      <c r="E29" s="4">
        <v>13.17</v>
      </c>
      <c r="F29" s="4">
        <v>15.68</v>
      </c>
      <c r="G29" s="4">
        <v>17.25</v>
      </c>
      <c r="H29" s="4">
        <v>18.809999999999999</v>
      </c>
      <c r="I29" s="4">
        <v>19.760000000000002</v>
      </c>
      <c r="J29" s="4">
        <v>21.01</v>
      </c>
      <c r="K29" s="4">
        <v>20.23</v>
      </c>
      <c r="L29" s="4">
        <v>23.67</v>
      </c>
      <c r="M29" s="4">
        <v>26.18</v>
      </c>
      <c r="N29" s="4">
        <v>28.69</v>
      </c>
      <c r="O29" s="4">
        <v>31.98</v>
      </c>
      <c r="P29" s="4">
        <v>33.71</v>
      </c>
      <c r="Q29" s="4">
        <v>26.34</v>
      </c>
      <c r="R29" s="4">
        <v>31.36</v>
      </c>
      <c r="S29" s="4">
        <v>34.49</v>
      </c>
      <c r="T29" s="4">
        <v>37.630000000000003</v>
      </c>
      <c r="U29" s="4">
        <v>39.51</v>
      </c>
      <c r="V29" s="4">
        <v>42.02</v>
      </c>
      <c r="W29" s="4">
        <v>35.75</v>
      </c>
      <c r="X29" s="4">
        <v>42.02</v>
      </c>
      <c r="Y29" s="4">
        <v>46.41</v>
      </c>
      <c r="Z29" s="4">
        <v>50.8</v>
      </c>
      <c r="AA29" s="4">
        <v>55.82</v>
      </c>
      <c r="AB29" s="4">
        <v>58.95</v>
      </c>
    </row>
    <row r="30" spans="3:28">
      <c r="C30" s="1">
        <v>32</v>
      </c>
      <c r="D30" s="1"/>
      <c r="E30" s="4">
        <v>13.28</v>
      </c>
      <c r="F30" s="4">
        <v>15.81</v>
      </c>
      <c r="G30" s="4">
        <v>17.399999999999999</v>
      </c>
      <c r="H30" s="4">
        <v>18.98</v>
      </c>
      <c r="I30" s="4">
        <v>19.93</v>
      </c>
      <c r="J30" s="4">
        <v>21.19</v>
      </c>
      <c r="K30" s="4">
        <v>20.399999999999999</v>
      </c>
      <c r="L30" s="4">
        <v>23.88</v>
      </c>
      <c r="M30" s="4">
        <v>26.41</v>
      </c>
      <c r="N30" s="4">
        <v>28.94</v>
      </c>
      <c r="O30" s="4">
        <v>32.26</v>
      </c>
      <c r="P30" s="4">
        <v>34</v>
      </c>
      <c r="Q30" s="4">
        <v>26.57</v>
      </c>
      <c r="R30" s="4">
        <v>31.63</v>
      </c>
      <c r="S30" s="4">
        <v>34.79</v>
      </c>
      <c r="T30" s="4">
        <v>37.950000000000003</v>
      </c>
      <c r="U30" s="4">
        <v>39.85</v>
      </c>
      <c r="V30" s="4">
        <v>42.38</v>
      </c>
      <c r="W30" s="4">
        <v>36.06</v>
      </c>
      <c r="X30" s="4">
        <v>42.38</v>
      </c>
      <c r="Y30" s="4">
        <v>46.81</v>
      </c>
      <c r="Z30" s="4">
        <v>51.24</v>
      </c>
      <c r="AA30" s="4">
        <v>56.3</v>
      </c>
      <c r="AB30" s="4">
        <v>59.46</v>
      </c>
    </row>
    <row r="31" spans="3:28">
      <c r="C31" s="1">
        <v>33</v>
      </c>
      <c r="D31" s="1"/>
      <c r="E31" s="4">
        <v>13.4</v>
      </c>
      <c r="F31" s="4">
        <v>15.95</v>
      </c>
      <c r="G31" s="4">
        <v>17.55</v>
      </c>
      <c r="H31" s="4">
        <v>19.14</v>
      </c>
      <c r="I31" s="4">
        <v>20.100000000000001</v>
      </c>
      <c r="J31" s="4">
        <v>21.37</v>
      </c>
      <c r="K31" s="4">
        <v>20.58</v>
      </c>
      <c r="L31" s="4">
        <v>24.08</v>
      </c>
      <c r="M31" s="4">
        <v>26.64</v>
      </c>
      <c r="N31" s="4">
        <v>29.19</v>
      </c>
      <c r="O31" s="4">
        <v>32.54</v>
      </c>
      <c r="P31" s="4">
        <v>34.29</v>
      </c>
      <c r="Q31" s="4">
        <v>26.8</v>
      </c>
      <c r="R31" s="4">
        <v>31.9</v>
      </c>
      <c r="S31" s="4">
        <v>35.090000000000003</v>
      </c>
      <c r="T31" s="4">
        <v>38.28</v>
      </c>
      <c r="U31" s="4">
        <v>40.19</v>
      </c>
      <c r="V31" s="4">
        <v>42.75</v>
      </c>
      <c r="W31" s="4">
        <v>36.369999999999997</v>
      </c>
      <c r="X31" s="4">
        <v>42.75</v>
      </c>
      <c r="Y31" s="4">
        <v>47.21</v>
      </c>
      <c r="Z31" s="4">
        <v>51.68</v>
      </c>
      <c r="AA31" s="4">
        <v>56.78</v>
      </c>
      <c r="AB31" s="4">
        <v>59.97</v>
      </c>
    </row>
    <row r="32" spans="3:28">
      <c r="C32" s="1">
        <v>34</v>
      </c>
      <c r="D32" s="1"/>
      <c r="E32" s="4">
        <v>13.51</v>
      </c>
      <c r="F32" s="4">
        <v>16.09</v>
      </c>
      <c r="G32" s="4">
        <v>17.690000000000001</v>
      </c>
      <c r="H32" s="4">
        <v>19.3</v>
      </c>
      <c r="I32" s="4">
        <v>20.27</v>
      </c>
      <c r="J32" s="4">
        <v>21.55</v>
      </c>
      <c r="K32" s="4">
        <v>20.75</v>
      </c>
      <c r="L32" s="4">
        <v>24.29</v>
      </c>
      <c r="M32" s="4">
        <v>26.86</v>
      </c>
      <c r="N32" s="4">
        <v>29.44</v>
      </c>
      <c r="O32" s="4">
        <v>32.81</v>
      </c>
      <c r="P32" s="4">
        <v>34.58</v>
      </c>
      <c r="Q32" s="4">
        <v>27.02</v>
      </c>
      <c r="R32" s="4">
        <v>32.17</v>
      </c>
      <c r="S32" s="4">
        <v>35.39</v>
      </c>
      <c r="T32" s="4">
        <v>38.61</v>
      </c>
      <c r="U32" s="4">
        <v>40.54</v>
      </c>
      <c r="V32" s="4">
        <v>43.11</v>
      </c>
      <c r="W32" s="4">
        <v>36.68</v>
      </c>
      <c r="X32" s="4">
        <v>43.11</v>
      </c>
      <c r="Y32" s="4">
        <v>47.61</v>
      </c>
      <c r="Z32" s="4">
        <v>52.12</v>
      </c>
      <c r="AA32" s="4">
        <v>57.27</v>
      </c>
      <c r="AB32" s="4">
        <v>60.48</v>
      </c>
    </row>
    <row r="33" spans="3:28">
      <c r="C33" s="1">
        <v>35</v>
      </c>
      <c r="D33" s="1"/>
      <c r="E33" s="4">
        <v>13.63</v>
      </c>
      <c r="F33" s="4">
        <v>16.22</v>
      </c>
      <c r="G33" s="4">
        <v>17.84</v>
      </c>
      <c r="H33" s="4">
        <v>19.47</v>
      </c>
      <c r="I33" s="4">
        <v>20.440000000000001</v>
      </c>
      <c r="J33" s="4">
        <v>21.74</v>
      </c>
      <c r="K33" s="4">
        <v>20.93</v>
      </c>
      <c r="L33" s="4">
        <v>24.49</v>
      </c>
      <c r="M33" s="4">
        <v>27.09</v>
      </c>
      <c r="N33" s="4">
        <v>29.69</v>
      </c>
      <c r="O33" s="4">
        <v>33.090000000000003</v>
      </c>
      <c r="P33" s="4">
        <v>34.880000000000003</v>
      </c>
      <c r="Q33" s="4">
        <v>27.25</v>
      </c>
      <c r="R33" s="4">
        <v>32.44</v>
      </c>
      <c r="S33" s="4">
        <v>35.69</v>
      </c>
      <c r="T33" s="4">
        <v>38.93</v>
      </c>
      <c r="U33" s="4">
        <v>40.880000000000003</v>
      </c>
      <c r="V33" s="4">
        <v>43.47</v>
      </c>
      <c r="W33" s="4">
        <v>36.979999999999997</v>
      </c>
      <c r="X33" s="4">
        <v>43.47</v>
      </c>
      <c r="Y33" s="4">
        <v>48.02</v>
      </c>
      <c r="Z33" s="4">
        <v>52.56</v>
      </c>
      <c r="AA33" s="4">
        <v>57.75</v>
      </c>
      <c r="AB33" s="4">
        <v>60.99</v>
      </c>
    </row>
    <row r="34" spans="3:28">
      <c r="C34" s="1">
        <v>36</v>
      </c>
      <c r="D34" s="1"/>
      <c r="E34" s="4">
        <v>13.74</v>
      </c>
      <c r="F34" s="4">
        <v>16.36</v>
      </c>
      <c r="G34" s="4">
        <v>17.989999999999998</v>
      </c>
      <c r="H34" s="4">
        <v>19.63</v>
      </c>
      <c r="I34" s="4">
        <v>20.61</v>
      </c>
      <c r="J34" s="4">
        <v>21.92</v>
      </c>
      <c r="K34" s="4">
        <v>21.1</v>
      </c>
      <c r="L34" s="4">
        <v>24.7</v>
      </c>
      <c r="M34" s="4">
        <v>27.32</v>
      </c>
      <c r="N34" s="4">
        <v>29.93</v>
      </c>
      <c r="O34" s="4">
        <v>33.369999999999997</v>
      </c>
      <c r="P34" s="4">
        <v>35.17</v>
      </c>
      <c r="Q34" s="4">
        <v>27.48</v>
      </c>
      <c r="R34" s="4">
        <v>32.71</v>
      </c>
      <c r="S34" s="4">
        <v>35.99</v>
      </c>
      <c r="T34" s="4">
        <v>39.26</v>
      </c>
      <c r="U34" s="4">
        <v>41.22</v>
      </c>
      <c r="V34" s="4">
        <v>43.84</v>
      </c>
      <c r="W34" s="4">
        <v>37.29</v>
      </c>
      <c r="X34" s="4">
        <v>43.84</v>
      </c>
      <c r="Y34" s="4">
        <v>48.42</v>
      </c>
      <c r="Z34" s="4">
        <v>53</v>
      </c>
      <c r="AA34" s="4">
        <v>58.23</v>
      </c>
      <c r="AB34" s="4">
        <v>61.5</v>
      </c>
    </row>
    <row r="35" spans="3:28">
      <c r="C35" s="1">
        <v>37</v>
      </c>
      <c r="D35" s="1"/>
      <c r="E35" s="4">
        <v>13.85</v>
      </c>
      <c r="F35" s="4">
        <v>16.489999999999998</v>
      </c>
      <c r="G35" s="4">
        <v>18.14</v>
      </c>
      <c r="H35" s="4">
        <v>19.79</v>
      </c>
      <c r="I35" s="4">
        <v>20.78</v>
      </c>
      <c r="J35" s="4">
        <v>22.1</v>
      </c>
      <c r="K35" s="4">
        <v>21.28</v>
      </c>
      <c r="L35" s="4">
        <v>24.9</v>
      </c>
      <c r="M35" s="4">
        <v>27.54</v>
      </c>
      <c r="N35" s="4">
        <v>30.18</v>
      </c>
      <c r="O35" s="4">
        <v>33.65</v>
      </c>
      <c r="P35" s="4">
        <v>35.46</v>
      </c>
      <c r="Q35" s="4">
        <v>27.71</v>
      </c>
      <c r="R35" s="4">
        <v>32.99</v>
      </c>
      <c r="S35" s="4">
        <v>36.28</v>
      </c>
      <c r="T35" s="4">
        <v>39.58</v>
      </c>
      <c r="U35" s="4">
        <v>41.56</v>
      </c>
      <c r="V35" s="4">
        <v>44.2</v>
      </c>
      <c r="W35" s="4">
        <v>37.6</v>
      </c>
      <c r="X35" s="4">
        <v>44.2</v>
      </c>
      <c r="Y35" s="4">
        <v>48.82</v>
      </c>
      <c r="Z35" s="4">
        <v>53.44</v>
      </c>
      <c r="AA35" s="4">
        <v>58.71</v>
      </c>
      <c r="AB35" s="4">
        <v>62.01</v>
      </c>
    </row>
    <row r="36" spans="3:28">
      <c r="C36" s="1">
        <v>38</v>
      </c>
      <c r="D36" s="1"/>
      <c r="E36" s="4">
        <v>13.97</v>
      </c>
      <c r="F36" s="4">
        <v>16.63</v>
      </c>
      <c r="G36" s="4">
        <v>18.29</v>
      </c>
      <c r="H36" s="4">
        <v>19.95</v>
      </c>
      <c r="I36" s="4">
        <v>20.95</v>
      </c>
      <c r="J36" s="4">
        <v>22.28</v>
      </c>
      <c r="K36" s="4">
        <v>21.45</v>
      </c>
      <c r="L36" s="4">
        <v>25.11</v>
      </c>
      <c r="M36" s="4">
        <v>27.77</v>
      </c>
      <c r="N36" s="4">
        <v>30.43</v>
      </c>
      <c r="O36" s="4">
        <v>33.92</v>
      </c>
      <c r="P36" s="4">
        <v>35.75</v>
      </c>
      <c r="Q36" s="4">
        <v>27.94</v>
      </c>
      <c r="R36" s="4">
        <v>33.26</v>
      </c>
      <c r="S36" s="4">
        <v>36.58</v>
      </c>
      <c r="T36" s="4">
        <v>39.909999999999997</v>
      </c>
      <c r="U36" s="4">
        <v>41.9</v>
      </c>
      <c r="V36" s="4">
        <v>44.56</v>
      </c>
      <c r="W36" s="4">
        <v>37.909999999999997</v>
      </c>
      <c r="X36" s="4">
        <v>44.56</v>
      </c>
      <c r="Y36" s="4">
        <v>49.22</v>
      </c>
      <c r="Z36" s="4">
        <v>53.88</v>
      </c>
      <c r="AA36" s="4">
        <v>59.2</v>
      </c>
      <c r="AB36" s="4">
        <v>62.52</v>
      </c>
    </row>
    <row r="37" spans="3:28">
      <c r="C37" s="1">
        <v>39</v>
      </c>
      <c r="D37" s="1"/>
      <c r="E37" s="4">
        <v>14.08</v>
      </c>
      <c r="F37" s="4">
        <v>16.760000000000002</v>
      </c>
      <c r="G37" s="4">
        <v>18.440000000000001</v>
      </c>
      <c r="H37" s="4">
        <v>20.12</v>
      </c>
      <c r="I37" s="4">
        <v>21.12</v>
      </c>
      <c r="J37" s="4">
        <v>22.46</v>
      </c>
      <c r="K37" s="4">
        <v>21.63</v>
      </c>
      <c r="L37" s="4">
        <v>25.31</v>
      </c>
      <c r="M37" s="4">
        <v>28</v>
      </c>
      <c r="N37" s="4">
        <v>30.68</v>
      </c>
      <c r="O37" s="4">
        <v>34.200000000000003</v>
      </c>
      <c r="P37" s="4">
        <v>36.04</v>
      </c>
      <c r="Q37" s="4">
        <v>28.16</v>
      </c>
      <c r="R37" s="4">
        <v>33.53</v>
      </c>
      <c r="S37" s="4">
        <v>36.880000000000003</v>
      </c>
      <c r="T37" s="4">
        <v>40.229999999999997</v>
      </c>
      <c r="U37" s="4">
        <v>42.25</v>
      </c>
      <c r="V37" s="4">
        <v>44.93</v>
      </c>
      <c r="W37" s="4">
        <v>38.22</v>
      </c>
      <c r="X37" s="4">
        <v>44.93</v>
      </c>
      <c r="Y37" s="4">
        <v>49.62</v>
      </c>
      <c r="Z37" s="4">
        <v>54.32</v>
      </c>
      <c r="AA37" s="4">
        <v>59.68</v>
      </c>
      <c r="AB37" s="4">
        <v>63.03</v>
      </c>
    </row>
    <row r="38" spans="3:28">
      <c r="C38" s="1">
        <v>40</v>
      </c>
      <c r="D38" s="1"/>
      <c r="E38" s="4">
        <v>14.2</v>
      </c>
      <c r="F38" s="4">
        <v>16.899999999999999</v>
      </c>
      <c r="G38" s="4">
        <v>18.59</v>
      </c>
      <c r="H38" s="4">
        <v>20.28</v>
      </c>
      <c r="I38" s="4">
        <v>21.29</v>
      </c>
      <c r="J38" s="4">
        <v>22.65</v>
      </c>
      <c r="K38" s="4">
        <v>21.8</v>
      </c>
      <c r="L38" s="4">
        <v>25.52</v>
      </c>
      <c r="M38" s="4">
        <v>28.22</v>
      </c>
      <c r="N38" s="4">
        <v>30.93</v>
      </c>
      <c r="O38" s="4">
        <v>34.479999999999997</v>
      </c>
      <c r="P38" s="4">
        <v>36.340000000000003</v>
      </c>
      <c r="Q38" s="4">
        <v>28.39</v>
      </c>
      <c r="R38" s="4">
        <v>33.799999999999997</v>
      </c>
      <c r="S38" s="4">
        <v>37.18</v>
      </c>
      <c r="T38" s="4">
        <v>40.56</v>
      </c>
      <c r="U38" s="4">
        <v>42.59</v>
      </c>
      <c r="V38" s="4">
        <v>45.29</v>
      </c>
      <c r="W38" s="4">
        <v>38.53</v>
      </c>
      <c r="X38" s="4">
        <v>45.29</v>
      </c>
      <c r="Y38" s="4">
        <v>50.02</v>
      </c>
      <c r="Z38" s="4">
        <v>54.76</v>
      </c>
      <c r="AA38" s="4">
        <v>60.16</v>
      </c>
      <c r="AB38" s="4">
        <v>63.54</v>
      </c>
    </row>
    <row r="39" spans="3:28">
      <c r="C39" s="1">
        <v>41</v>
      </c>
      <c r="D39" s="1"/>
      <c r="E39" s="4">
        <v>14.31</v>
      </c>
      <c r="F39" s="4">
        <v>17.04</v>
      </c>
      <c r="G39" s="4">
        <v>18.739999999999998</v>
      </c>
      <c r="H39" s="4">
        <v>20.440000000000001</v>
      </c>
      <c r="I39" s="4">
        <v>21.47</v>
      </c>
      <c r="J39" s="4">
        <v>22.83</v>
      </c>
      <c r="K39" s="4">
        <v>21.98</v>
      </c>
      <c r="L39" s="4">
        <v>25.72</v>
      </c>
      <c r="M39" s="4">
        <v>28.45</v>
      </c>
      <c r="N39" s="4">
        <v>31.18</v>
      </c>
      <c r="O39" s="4">
        <v>34.75</v>
      </c>
      <c r="P39" s="4">
        <v>36.630000000000003</v>
      </c>
      <c r="Q39" s="4">
        <v>28.62</v>
      </c>
      <c r="R39" s="4">
        <v>34.07</v>
      </c>
      <c r="S39" s="4">
        <v>37.479999999999997</v>
      </c>
      <c r="T39" s="4">
        <v>40.89</v>
      </c>
      <c r="U39" s="4">
        <v>42.93</v>
      </c>
      <c r="V39" s="4">
        <v>45.66</v>
      </c>
      <c r="W39" s="4">
        <v>38.840000000000003</v>
      </c>
      <c r="X39" s="4">
        <v>45.66</v>
      </c>
      <c r="Y39" s="4">
        <v>50.43</v>
      </c>
      <c r="Z39" s="4">
        <v>55.2</v>
      </c>
      <c r="AA39" s="4">
        <v>60.65</v>
      </c>
      <c r="AB39" s="4">
        <v>64.05</v>
      </c>
    </row>
    <row r="40" spans="3:28">
      <c r="C40" s="1">
        <v>42</v>
      </c>
      <c r="D40" s="1"/>
      <c r="E40" s="4">
        <v>14.42</v>
      </c>
      <c r="F40" s="4">
        <v>17.170000000000002</v>
      </c>
      <c r="G40" s="4">
        <v>18.89</v>
      </c>
      <c r="H40" s="4">
        <v>20.61</v>
      </c>
      <c r="I40" s="4">
        <v>21.64</v>
      </c>
      <c r="J40" s="4">
        <v>23.01</v>
      </c>
      <c r="K40" s="4">
        <v>22.15</v>
      </c>
      <c r="L40" s="4">
        <v>25.93</v>
      </c>
      <c r="M40" s="4">
        <v>28.68</v>
      </c>
      <c r="N40" s="4">
        <v>31.42</v>
      </c>
      <c r="O40" s="4">
        <v>35.03</v>
      </c>
      <c r="P40" s="4">
        <v>36.92</v>
      </c>
      <c r="Q40" s="4">
        <v>28.85</v>
      </c>
      <c r="R40" s="4">
        <v>34.340000000000003</v>
      </c>
      <c r="S40" s="4">
        <v>37.78</v>
      </c>
      <c r="T40" s="4">
        <v>41.21</v>
      </c>
      <c r="U40" s="4">
        <v>43.27</v>
      </c>
      <c r="V40" s="4">
        <v>46.02</v>
      </c>
      <c r="W40" s="4">
        <v>39.15</v>
      </c>
      <c r="X40" s="4">
        <v>46.02</v>
      </c>
      <c r="Y40" s="4">
        <v>50.83</v>
      </c>
      <c r="Z40" s="4">
        <v>55.64</v>
      </c>
      <c r="AA40" s="4">
        <v>61.13</v>
      </c>
      <c r="AB40" s="4">
        <v>64.56</v>
      </c>
    </row>
    <row r="41" spans="3:28">
      <c r="C41" s="1">
        <v>43</v>
      </c>
      <c r="D41" s="1"/>
      <c r="E41" s="4">
        <v>14.88</v>
      </c>
      <c r="F41" s="4">
        <v>17.649999999999999</v>
      </c>
      <c r="G41" s="4">
        <v>19.73</v>
      </c>
      <c r="H41" s="4">
        <v>21.46</v>
      </c>
      <c r="I41" s="4">
        <v>22.5</v>
      </c>
      <c r="J41" s="4">
        <v>24.23</v>
      </c>
      <c r="K41" s="4">
        <v>22.67</v>
      </c>
      <c r="L41" s="4">
        <v>26.48</v>
      </c>
      <c r="M41" s="4">
        <v>29.6</v>
      </c>
      <c r="N41" s="4">
        <v>32.36</v>
      </c>
      <c r="O41" s="4">
        <v>36</v>
      </c>
      <c r="P41" s="4">
        <v>38.25</v>
      </c>
      <c r="Q41" s="4">
        <v>29.77</v>
      </c>
      <c r="R41" s="4">
        <v>35.31</v>
      </c>
      <c r="S41" s="4">
        <v>39.46</v>
      </c>
      <c r="T41" s="4">
        <v>42.92</v>
      </c>
      <c r="U41" s="4">
        <v>45</v>
      </c>
      <c r="V41" s="4">
        <v>48.46</v>
      </c>
      <c r="W41" s="4">
        <v>40.15</v>
      </c>
      <c r="X41" s="4">
        <v>47.08</v>
      </c>
      <c r="Y41" s="4">
        <v>52.61</v>
      </c>
      <c r="Z41" s="4">
        <v>57.46</v>
      </c>
      <c r="AA41" s="4">
        <v>63</v>
      </c>
      <c r="AB41" s="4">
        <v>67.150000000000006</v>
      </c>
    </row>
    <row r="42" spans="3:28">
      <c r="C42" s="1">
        <v>44</v>
      </c>
      <c r="D42" s="1"/>
      <c r="E42" s="4">
        <v>15.35</v>
      </c>
      <c r="F42" s="4">
        <v>18.14</v>
      </c>
      <c r="G42" s="4">
        <v>20.58</v>
      </c>
      <c r="H42" s="4">
        <v>22.33</v>
      </c>
      <c r="I42" s="4">
        <v>23.37</v>
      </c>
      <c r="J42" s="4">
        <v>25.12</v>
      </c>
      <c r="K42" s="4">
        <v>23.2</v>
      </c>
      <c r="L42" s="4">
        <v>27.04</v>
      </c>
      <c r="M42" s="4">
        <v>30.53</v>
      </c>
      <c r="N42" s="4">
        <v>33.32</v>
      </c>
      <c r="O42" s="4">
        <v>36.979999999999997</v>
      </c>
      <c r="P42" s="4">
        <v>39.25</v>
      </c>
      <c r="Q42" s="4">
        <v>30.7</v>
      </c>
      <c r="R42" s="4">
        <v>36.28</v>
      </c>
      <c r="S42" s="4">
        <v>41.17</v>
      </c>
      <c r="T42" s="4">
        <v>44.65</v>
      </c>
      <c r="U42" s="4">
        <v>46.75</v>
      </c>
      <c r="V42" s="4">
        <v>50.24</v>
      </c>
      <c r="W42" s="4">
        <v>41.17</v>
      </c>
      <c r="X42" s="4">
        <v>48.14</v>
      </c>
      <c r="Y42" s="4">
        <v>54.42</v>
      </c>
      <c r="Z42" s="4">
        <v>59.31</v>
      </c>
      <c r="AA42" s="4">
        <v>64.89</v>
      </c>
      <c r="AB42" s="4">
        <v>69.069999999999993</v>
      </c>
    </row>
    <row r="43" spans="3:28">
      <c r="C43" s="1">
        <v>45</v>
      </c>
      <c r="D43" s="1"/>
      <c r="E43" s="4">
        <v>15.82</v>
      </c>
      <c r="F43" s="4">
        <v>18.63</v>
      </c>
      <c r="G43" s="4">
        <v>21.45</v>
      </c>
      <c r="H43" s="4">
        <v>23.2</v>
      </c>
      <c r="I43" s="4">
        <v>24.61</v>
      </c>
      <c r="J43" s="4">
        <v>26.02</v>
      </c>
      <c r="K43" s="4">
        <v>23.73</v>
      </c>
      <c r="L43" s="4">
        <v>27.6</v>
      </c>
      <c r="M43" s="4">
        <v>31.47</v>
      </c>
      <c r="N43" s="4">
        <v>34.28</v>
      </c>
      <c r="O43" s="4">
        <v>38.32</v>
      </c>
      <c r="P43" s="4">
        <v>40.25</v>
      </c>
      <c r="Q43" s="4">
        <v>31.64</v>
      </c>
      <c r="R43" s="4">
        <v>37.270000000000003</v>
      </c>
      <c r="S43" s="4">
        <v>42.89</v>
      </c>
      <c r="T43" s="4">
        <v>46.41</v>
      </c>
      <c r="U43" s="4">
        <v>49.22</v>
      </c>
      <c r="V43" s="4">
        <v>52.03</v>
      </c>
      <c r="W43" s="4">
        <v>42.19</v>
      </c>
      <c r="X43" s="4">
        <v>49.22</v>
      </c>
      <c r="Y43" s="4">
        <v>56.25</v>
      </c>
      <c r="Z43" s="4">
        <v>61.17</v>
      </c>
      <c r="AA43" s="4">
        <v>67.5</v>
      </c>
      <c r="AB43" s="4">
        <v>71.02</v>
      </c>
    </row>
    <row r="44" spans="3:28">
      <c r="C44" s="1">
        <v>46</v>
      </c>
      <c r="D44" s="1"/>
      <c r="E44" s="4">
        <v>16.3</v>
      </c>
      <c r="F44" s="4">
        <v>19.13</v>
      </c>
      <c r="G44" s="4">
        <v>22.32</v>
      </c>
      <c r="H44" s="4">
        <v>24.09</v>
      </c>
      <c r="I44" s="4">
        <v>25.51</v>
      </c>
      <c r="J44" s="4">
        <v>26.93</v>
      </c>
      <c r="K44" s="4">
        <v>24.27</v>
      </c>
      <c r="L44" s="4">
        <v>28.17</v>
      </c>
      <c r="M44" s="4">
        <v>32.42</v>
      </c>
      <c r="N44" s="4">
        <v>35.25</v>
      </c>
      <c r="O44" s="4">
        <v>39.33</v>
      </c>
      <c r="P44" s="4">
        <v>41.27</v>
      </c>
      <c r="Q44" s="4">
        <v>32.590000000000003</v>
      </c>
      <c r="R44" s="4">
        <v>38.26</v>
      </c>
      <c r="S44" s="4">
        <v>44.64</v>
      </c>
      <c r="T44" s="4">
        <v>48.18</v>
      </c>
      <c r="U44" s="4">
        <v>51.02</v>
      </c>
      <c r="V44" s="4">
        <v>53.85</v>
      </c>
      <c r="W44" s="4">
        <v>43.22</v>
      </c>
      <c r="X44" s="4">
        <v>50.31</v>
      </c>
      <c r="Y44" s="4">
        <v>58.1</v>
      </c>
      <c r="Z44" s="4">
        <v>63.06</v>
      </c>
      <c r="AA44" s="4">
        <v>69.44</v>
      </c>
      <c r="AB44" s="4">
        <v>72.98</v>
      </c>
    </row>
    <row r="45" spans="3:28">
      <c r="C45" s="1">
        <v>47</v>
      </c>
      <c r="D45" s="1"/>
      <c r="E45" s="4">
        <v>16.78</v>
      </c>
      <c r="F45" s="4">
        <v>19.64</v>
      </c>
      <c r="G45" s="4">
        <v>23.21</v>
      </c>
      <c r="H45" s="4">
        <v>24.99</v>
      </c>
      <c r="I45" s="4">
        <v>26.42</v>
      </c>
      <c r="J45" s="4">
        <v>27.85</v>
      </c>
      <c r="K45" s="4">
        <v>24.81</v>
      </c>
      <c r="L45" s="4">
        <v>28.74</v>
      </c>
      <c r="M45" s="4">
        <v>33.380000000000003</v>
      </c>
      <c r="N45" s="4">
        <v>36.24</v>
      </c>
      <c r="O45" s="4">
        <v>40.340000000000003</v>
      </c>
      <c r="P45" s="4">
        <v>42.3</v>
      </c>
      <c r="Q45" s="4">
        <v>33.56</v>
      </c>
      <c r="R45" s="4">
        <v>39.270000000000003</v>
      </c>
      <c r="S45" s="4">
        <v>46.41</v>
      </c>
      <c r="T45" s="4">
        <v>49.98</v>
      </c>
      <c r="U45" s="4">
        <v>52.84</v>
      </c>
      <c r="V45" s="4">
        <v>55.69</v>
      </c>
      <c r="W45" s="4">
        <v>44.27</v>
      </c>
      <c r="X45" s="4">
        <v>51.41</v>
      </c>
      <c r="Y45" s="4">
        <v>59.98</v>
      </c>
      <c r="Z45" s="4">
        <v>64.97</v>
      </c>
      <c r="AA45" s="4">
        <v>71.400000000000006</v>
      </c>
      <c r="AB45" s="4">
        <v>74.97</v>
      </c>
    </row>
    <row r="46" spans="3:28">
      <c r="C46" s="1">
        <v>48</v>
      </c>
      <c r="D46" s="1"/>
      <c r="E46" s="4">
        <v>17.27</v>
      </c>
      <c r="F46" s="4">
        <v>20.14</v>
      </c>
      <c r="G46" s="4">
        <v>24.1</v>
      </c>
      <c r="H46" s="4">
        <v>25.9</v>
      </c>
      <c r="I46" s="4">
        <v>27.34</v>
      </c>
      <c r="J46" s="4">
        <v>28.78</v>
      </c>
      <c r="K46" s="4">
        <v>25.36</v>
      </c>
      <c r="L46" s="4">
        <v>29.32</v>
      </c>
      <c r="M46" s="4">
        <v>34.35</v>
      </c>
      <c r="N46" s="4">
        <v>37.229999999999997</v>
      </c>
      <c r="O46" s="4">
        <v>41.37</v>
      </c>
      <c r="P46" s="4">
        <v>43.35</v>
      </c>
      <c r="Q46" s="4">
        <v>34.53</v>
      </c>
      <c r="R46" s="4">
        <v>40.29</v>
      </c>
      <c r="S46" s="4">
        <v>48.2</v>
      </c>
      <c r="T46" s="4">
        <v>51.8</v>
      </c>
      <c r="U46" s="4">
        <v>54.68</v>
      </c>
      <c r="V46" s="4">
        <v>57.55</v>
      </c>
      <c r="W46" s="4">
        <v>45.32</v>
      </c>
      <c r="X46" s="4">
        <v>52.52</v>
      </c>
      <c r="Y46" s="4">
        <v>61.87</v>
      </c>
      <c r="Z46" s="4">
        <v>66.91</v>
      </c>
      <c r="AA46" s="4">
        <v>73.38</v>
      </c>
      <c r="AB46" s="4">
        <v>76.98</v>
      </c>
    </row>
    <row r="47" spans="3:28">
      <c r="C47" s="1">
        <v>49</v>
      </c>
      <c r="D47" s="1"/>
      <c r="E47" s="4">
        <v>18.12</v>
      </c>
      <c r="F47" s="4">
        <v>20.66</v>
      </c>
      <c r="G47" s="4">
        <v>25.01</v>
      </c>
      <c r="H47" s="4">
        <v>26.82</v>
      </c>
      <c r="I47" s="4">
        <v>28.27</v>
      </c>
      <c r="J47" s="4">
        <v>29.72</v>
      </c>
      <c r="K47" s="4">
        <v>26.28</v>
      </c>
      <c r="L47" s="4">
        <v>29.9</v>
      </c>
      <c r="M47" s="4">
        <v>35.340000000000003</v>
      </c>
      <c r="N47" s="4">
        <v>38.24</v>
      </c>
      <c r="O47" s="4">
        <v>42.4</v>
      </c>
      <c r="P47" s="4">
        <v>44.4</v>
      </c>
      <c r="Q47" s="4">
        <v>36.24</v>
      </c>
      <c r="R47" s="4">
        <v>41.32</v>
      </c>
      <c r="S47" s="4">
        <v>50.02</v>
      </c>
      <c r="T47" s="4">
        <v>53.64</v>
      </c>
      <c r="U47" s="4">
        <v>56.54</v>
      </c>
      <c r="V47" s="4">
        <v>59.44</v>
      </c>
      <c r="W47" s="4">
        <v>47.12</v>
      </c>
      <c r="X47" s="4">
        <v>53.64</v>
      </c>
      <c r="Y47" s="4">
        <v>63.79</v>
      </c>
      <c r="Z47" s="4">
        <v>68.86</v>
      </c>
      <c r="AA47" s="4">
        <v>75.39</v>
      </c>
      <c r="AB47" s="4">
        <v>79.010000000000005</v>
      </c>
    </row>
    <row r="48" spans="3:28">
      <c r="C48" s="1">
        <v>50</v>
      </c>
      <c r="D48" s="1"/>
      <c r="E48" s="4">
        <v>18.989999999999998</v>
      </c>
      <c r="F48" s="4">
        <v>21.18</v>
      </c>
      <c r="G48" s="4">
        <v>25.93</v>
      </c>
      <c r="H48" s="4">
        <v>27.75</v>
      </c>
      <c r="I48" s="4">
        <v>29.21</v>
      </c>
      <c r="J48" s="4">
        <v>30.67</v>
      </c>
      <c r="K48" s="4">
        <v>27.2</v>
      </c>
      <c r="L48" s="4">
        <v>30.49</v>
      </c>
      <c r="M48" s="4">
        <v>36.33</v>
      </c>
      <c r="N48" s="4">
        <v>39.25</v>
      </c>
      <c r="O48" s="4">
        <v>43.45</v>
      </c>
      <c r="P48" s="4">
        <v>45.46</v>
      </c>
      <c r="Q48" s="4">
        <v>37.97</v>
      </c>
      <c r="R48" s="4">
        <v>42.36</v>
      </c>
      <c r="S48" s="4">
        <v>51.85</v>
      </c>
      <c r="T48" s="4">
        <v>55.5</v>
      </c>
      <c r="U48" s="4">
        <v>58.42</v>
      </c>
      <c r="V48" s="4">
        <v>61.34</v>
      </c>
      <c r="W48" s="4">
        <v>48.93</v>
      </c>
      <c r="X48" s="4">
        <v>54.77</v>
      </c>
      <c r="Y48" s="4">
        <v>65.73</v>
      </c>
      <c r="Z48" s="4">
        <v>70.84</v>
      </c>
      <c r="AA48" s="4">
        <v>77.41</v>
      </c>
      <c r="AB48" s="4">
        <v>81.06</v>
      </c>
    </row>
    <row r="49" spans="3:28">
      <c r="C49" s="1">
        <v>51</v>
      </c>
      <c r="D49" s="1"/>
      <c r="E49" s="4">
        <v>19.86</v>
      </c>
      <c r="F49" s="4">
        <v>21.7</v>
      </c>
      <c r="G49" s="4">
        <v>26.85</v>
      </c>
      <c r="H49" s="4">
        <v>28.69</v>
      </c>
      <c r="I49" s="4">
        <v>30.16</v>
      </c>
      <c r="J49" s="4">
        <v>31.64</v>
      </c>
      <c r="K49" s="4">
        <v>28.14</v>
      </c>
      <c r="L49" s="4">
        <v>31.08</v>
      </c>
      <c r="M49" s="4">
        <v>37.340000000000003</v>
      </c>
      <c r="N49" s="4">
        <v>40.28</v>
      </c>
      <c r="O49" s="4">
        <v>44.51</v>
      </c>
      <c r="P49" s="4">
        <v>46.53</v>
      </c>
      <c r="Q49" s="4">
        <v>39.729999999999997</v>
      </c>
      <c r="R49" s="4">
        <v>43.41</v>
      </c>
      <c r="S49" s="4">
        <v>53.71</v>
      </c>
      <c r="T49" s="4">
        <v>57.39</v>
      </c>
      <c r="U49" s="4">
        <v>60.33</v>
      </c>
      <c r="V49" s="4">
        <v>63.27</v>
      </c>
      <c r="W49" s="4">
        <v>50.76</v>
      </c>
      <c r="X49" s="4">
        <v>55.91</v>
      </c>
      <c r="Y49" s="4">
        <v>67.69</v>
      </c>
      <c r="Z49" s="4">
        <v>72.84</v>
      </c>
      <c r="AA49" s="4">
        <v>79.459999999999994</v>
      </c>
      <c r="AB49" s="4">
        <v>83.14</v>
      </c>
    </row>
    <row r="50" spans="3:28">
      <c r="C50" s="1">
        <v>52</v>
      </c>
      <c r="D50" s="1"/>
      <c r="E50" s="4">
        <v>20.75</v>
      </c>
      <c r="F50" s="4">
        <v>22.23</v>
      </c>
      <c r="G50" s="4">
        <v>27.79</v>
      </c>
      <c r="H50" s="4">
        <v>29.65</v>
      </c>
      <c r="I50" s="4">
        <v>31.13</v>
      </c>
      <c r="J50" s="4">
        <v>32.61</v>
      </c>
      <c r="K50" s="4">
        <v>29.09</v>
      </c>
      <c r="L50" s="4">
        <v>31.68</v>
      </c>
      <c r="M50" s="4">
        <v>38.35</v>
      </c>
      <c r="N50" s="4">
        <v>41.32</v>
      </c>
      <c r="O50" s="4">
        <v>45.58</v>
      </c>
      <c r="P50" s="4">
        <v>47.62</v>
      </c>
      <c r="Q50" s="4">
        <v>41.5</v>
      </c>
      <c r="R50" s="4">
        <v>44.47</v>
      </c>
      <c r="S50" s="4">
        <v>55.59</v>
      </c>
      <c r="T50" s="4">
        <v>59.29</v>
      </c>
      <c r="U50" s="4">
        <v>62.26</v>
      </c>
      <c r="V50" s="4">
        <v>65.22</v>
      </c>
      <c r="W50" s="4">
        <v>52.62</v>
      </c>
      <c r="X50" s="4">
        <v>57.07</v>
      </c>
      <c r="Y50" s="4">
        <v>69.67</v>
      </c>
      <c r="Z50" s="4">
        <v>74.86</v>
      </c>
      <c r="AA50" s="4">
        <v>81.53</v>
      </c>
      <c r="AB50" s="4">
        <v>85.23</v>
      </c>
    </row>
    <row r="51" spans="3:28">
      <c r="C51" s="1">
        <v>53</v>
      </c>
      <c r="D51" s="1"/>
      <c r="E51" s="4">
        <v>21.65</v>
      </c>
      <c r="F51" s="4">
        <v>23.14</v>
      </c>
      <c r="G51" s="4">
        <v>28.74</v>
      </c>
      <c r="H51" s="4">
        <v>30.61</v>
      </c>
      <c r="I51" s="4">
        <v>32.479999999999997</v>
      </c>
      <c r="J51" s="4">
        <v>33.97</v>
      </c>
      <c r="K51" s="4">
        <v>30.05</v>
      </c>
      <c r="L51" s="4">
        <v>32.659999999999997</v>
      </c>
      <c r="M51" s="4">
        <v>39.380000000000003</v>
      </c>
      <c r="N51" s="4">
        <v>42.37</v>
      </c>
      <c r="O51" s="4">
        <v>47.03</v>
      </c>
      <c r="P51" s="4">
        <v>49.09</v>
      </c>
      <c r="Q51" s="4">
        <v>43.3</v>
      </c>
      <c r="R51" s="4">
        <v>46.29</v>
      </c>
      <c r="S51" s="4">
        <v>57.49</v>
      </c>
      <c r="T51" s="4">
        <v>61.22</v>
      </c>
      <c r="U51" s="4">
        <v>64.95</v>
      </c>
      <c r="V51" s="4">
        <v>67.94</v>
      </c>
      <c r="W51" s="4">
        <v>54.5</v>
      </c>
      <c r="X51" s="4">
        <v>58.98</v>
      </c>
      <c r="Y51" s="4">
        <v>71.67</v>
      </c>
      <c r="Z51" s="4">
        <v>76.900000000000006</v>
      </c>
      <c r="AA51" s="4">
        <v>84.36</v>
      </c>
      <c r="AB51" s="4">
        <v>88.1</v>
      </c>
    </row>
    <row r="52" spans="3:28">
      <c r="C52" s="1">
        <v>54</v>
      </c>
      <c r="D52" s="1"/>
      <c r="E52" s="4">
        <v>22.56</v>
      </c>
      <c r="F52" s="4">
        <v>24.06</v>
      </c>
      <c r="G52" s="4">
        <v>29.7</v>
      </c>
      <c r="H52" s="4">
        <v>31.58</v>
      </c>
      <c r="I52" s="4">
        <v>33.840000000000003</v>
      </c>
      <c r="J52" s="4">
        <v>35.340000000000003</v>
      </c>
      <c r="K52" s="4">
        <v>31.02</v>
      </c>
      <c r="L52" s="4">
        <v>33.65</v>
      </c>
      <c r="M52" s="4">
        <v>40.42</v>
      </c>
      <c r="N52" s="4">
        <v>43.43</v>
      </c>
      <c r="O52" s="4">
        <v>48.5</v>
      </c>
      <c r="P52" s="4">
        <v>50.57</v>
      </c>
      <c r="Q52" s="4">
        <v>45.12</v>
      </c>
      <c r="R52" s="4">
        <v>48.13</v>
      </c>
      <c r="S52" s="4">
        <v>59.41</v>
      </c>
      <c r="T52" s="4">
        <v>63.17</v>
      </c>
      <c r="U52" s="4">
        <v>67.680000000000007</v>
      </c>
      <c r="V52" s="4">
        <v>70.69</v>
      </c>
      <c r="W52" s="4">
        <v>56.4</v>
      </c>
      <c r="X52" s="4">
        <v>60.91</v>
      </c>
      <c r="Y52" s="4">
        <v>73.7</v>
      </c>
      <c r="Z52" s="4">
        <v>78.959999999999994</v>
      </c>
      <c r="AA52" s="4">
        <v>87.23</v>
      </c>
      <c r="AB52" s="4">
        <v>90.99</v>
      </c>
    </row>
    <row r="53" spans="3:28">
      <c r="C53" s="1">
        <v>55</v>
      </c>
      <c r="D53" s="1"/>
      <c r="E53" s="4">
        <v>23.48</v>
      </c>
      <c r="F53" s="4">
        <v>25</v>
      </c>
      <c r="G53" s="4">
        <v>30.68</v>
      </c>
      <c r="H53" s="4">
        <v>32.57</v>
      </c>
      <c r="I53" s="4">
        <v>35.22</v>
      </c>
      <c r="J53" s="4">
        <v>36.74</v>
      </c>
      <c r="K53" s="4">
        <v>32</v>
      </c>
      <c r="L53" s="4">
        <v>34.65</v>
      </c>
      <c r="M53" s="4">
        <v>41.47</v>
      </c>
      <c r="N53" s="4">
        <v>44.5</v>
      </c>
      <c r="O53" s="4">
        <v>49.99</v>
      </c>
      <c r="P53" s="4">
        <v>52.07</v>
      </c>
      <c r="Q53" s="4">
        <v>46.96</v>
      </c>
      <c r="R53" s="4">
        <v>49.99</v>
      </c>
      <c r="S53" s="4">
        <v>61.35</v>
      </c>
      <c r="T53" s="4">
        <v>65.14</v>
      </c>
      <c r="U53" s="4">
        <v>70.44</v>
      </c>
      <c r="V53" s="4">
        <v>73.47</v>
      </c>
      <c r="W53" s="4">
        <v>58.32</v>
      </c>
      <c r="X53" s="4">
        <v>62.87</v>
      </c>
      <c r="Y53" s="4">
        <v>75.739999999999995</v>
      </c>
      <c r="Z53" s="4">
        <v>81.040000000000006</v>
      </c>
      <c r="AA53" s="4">
        <v>90.13</v>
      </c>
      <c r="AB53" s="4">
        <v>93.92</v>
      </c>
    </row>
    <row r="54" spans="3:28">
      <c r="C54" s="1">
        <v>56</v>
      </c>
      <c r="D54" s="1"/>
      <c r="E54" s="4">
        <v>24.03</v>
      </c>
      <c r="F54" s="4">
        <v>25.94</v>
      </c>
      <c r="G54" s="4">
        <v>31.66</v>
      </c>
      <c r="H54" s="4">
        <v>33.57</v>
      </c>
      <c r="I54" s="4">
        <v>36.619999999999997</v>
      </c>
      <c r="J54" s="4">
        <v>38.14</v>
      </c>
      <c r="K54" s="4">
        <v>32.61</v>
      </c>
      <c r="L54" s="4">
        <v>35.659999999999997</v>
      </c>
      <c r="M54" s="4">
        <v>42.53</v>
      </c>
      <c r="N54" s="4">
        <v>45.58</v>
      </c>
      <c r="O54" s="4">
        <v>51.49</v>
      </c>
      <c r="P54" s="4">
        <v>53.59</v>
      </c>
      <c r="Q54" s="4">
        <v>48.06</v>
      </c>
      <c r="R54" s="4">
        <v>51.87</v>
      </c>
      <c r="S54" s="4">
        <v>63.32</v>
      </c>
      <c r="T54" s="4">
        <v>67.13</v>
      </c>
      <c r="U54" s="4">
        <v>73.23</v>
      </c>
      <c r="V54" s="4">
        <v>76.290000000000006</v>
      </c>
      <c r="W54" s="4">
        <v>59.5</v>
      </c>
      <c r="X54" s="4">
        <v>64.84</v>
      </c>
      <c r="Y54" s="4">
        <v>77.81</v>
      </c>
      <c r="Z54" s="4">
        <v>83.15</v>
      </c>
      <c r="AA54" s="4">
        <v>93.07</v>
      </c>
      <c r="AB54" s="4">
        <v>96.88</v>
      </c>
    </row>
    <row r="55" spans="3:28">
      <c r="C55" s="1">
        <v>57</v>
      </c>
      <c r="D55" s="1"/>
      <c r="E55" s="4">
        <v>24.59</v>
      </c>
      <c r="F55" s="4">
        <v>26.89</v>
      </c>
      <c r="G55" s="4">
        <v>32.65</v>
      </c>
      <c r="H55" s="4">
        <v>34.57</v>
      </c>
      <c r="I55" s="4">
        <v>38.409999999999997</v>
      </c>
      <c r="J55" s="4">
        <v>39.950000000000003</v>
      </c>
      <c r="K55" s="4">
        <v>33.229999999999997</v>
      </c>
      <c r="L55" s="4">
        <v>36.69</v>
      </c>
      <c r="M55" s="4">
        <v>43.6</v>
      </c>
      <c r="N55" s="4">
        <v>46.67</v>
      </c>
      <c r="O55" s="4">
        <v>53.4</v>
      </c>
      <c r="P55" s="4">
        <v>55.51</v>
      </c>
      <c r="Q55" s="4">
        <v>49.17</v>
      </c>
      <c r="R55" s="4">
        <v>53.78</v>
      </c>
      <c r="S55" s="4">
        <v>65.3</v>
      </c>
      <c r="T55" s="4">
        <v>69.150000000000006</v>
      </c>
      <c r="U55" s="4">
        <v>76.83</v>
      </c>
      <c r="V55" s="4">
        <v>79.900000000000006</v>
      </c>
      <c r="W55" s="4">
        <v>60.69</v>
      </c>
      <c r="X55" s="4">
        <v>66.84</v>
      </c>
      <c r="Y55" s="4">
        <v>79.900000000000006</v>
      </c>
      <c r="Z55" s="4">
        <v>85.28</v>
      </c>
      <c r="AA55" s="4">
        <v>96.8</v>
      </c>
      <c r="AB55" s="4">
        <v>100.65</v>
      </c>
    </row>
    <row r="56" spans="3:28">
      <c r="C56" s="1">
        <v>58</v>
      </c>
      <c r="D56" s="1"/>
      <c r="E56" s="4">
        <v>25.53</v>
      </c>
      <c r="F56" s="4">
        <v>27.85</v>
      </c>
      <c r="G56" s="4">
        <v>33.659999999999997</v>
      </c>
      <c r="H56" s="4">
        <v>35.590000000000003</v>
      </c>
      <c r="I56" s="4">
        <v>40.229999999999997</v>
      </c>
      <c r="J56" s="4">
        <v>41.78</v>
      </c>
      <c r="K56" s="4">
        <v>34.24</v>
      </c>
      <c r="L56" s="4">
        <v>37.72</v>
      </c>
      <c r="M56" s="4">
        <v>44.68</v>
      </c>
      <c r="N56" s="4">
        <v>47.78</v>
      </c>
      <c r="O56" s="4">
        <v>55.32</v>
      </c>
      <c r="P56" s="4">
        <v>57.45</v>
      </c>
      <c r="Q56" s="4">
        <v>51.07</v>
      </c>
      <c r="R56" s="4">
        <v>55.71</v>
      </c>
      <c r="S56" s="4">
        <v>67.31</v>
      </c>
      <c r="T56" s="4">
        <v>71.180000000000007</v>
      </c>
      <c r="U56" s="4">
        <v>80.47</v>
      </c>
      <c r="V56" s="4">
        <v>83.56</v>
      </c>
      <c r="W56" s="4">
        <v>62.67</v>
      </c>
      <c r="X56" s="4">
        <v>68.86</v>
      </c>
      <c r="Y56" s="4">
        <v>82.01</v>
      </c>
      <c r="Z56" s="4">
        <v>87.43</v>
      </c>
      <c r="AA56" s="4">
        <v>100.58</v>
      </c>
      <c r="AB56" s="4">
        <v>104.45</v>
      </c>
    </row>
    <row r="57" spans="3:28">
      <c r="C57" s="1">
        <v>59</v>
      </c>
      <c r="D57" s="1"/>
      <c r="E57" s="4">
        <v>25.71</v>
      </c>
      <c r="F57" s="4">
        <v>28.83</v>
      </c>
      <c r="G57" s="4">
        <v>34.67</v>
      </c>
      <c r="H57" s="4">
        <v>36.619999999999997</v>
      </c>
      <c r="I57" s="4">
        <v>42.07</v>
      </c>
      <c r="J57" s="4">
        <v>43.63</v>
      </c>
      <c r="K57" s="4">
        <v>34.479999999999997</v>
      </c>
      <c r="L57" s="4">
        <v>38.76</v>
      </c>
      <c r="M57" s="4">
        <v>45.77</v>
      </c>
      <c r="N57" s="4">
        <v>48.89</v>
      </c>
      <c r="O57" s="4">
        <v>57.27</v>
      </c>
      <c r="P57" s="4">
        <v>59.41</v>
      </c>
      <c r="Q57" s="4">
        <v>51.42</v>
      </c>
      <c r="R57" s="4">
        <v>57.66</v>
      </c>
      <c r="S57" s="4">
        <v>69.34</v>
      </c>
      <c r="T57" s="4">
        <v>73.239999999999995</v>
      </c>
      <c r="U57" s="4">
        <v>84.15</v>
      </c>
      <c r="V57" s="4">
        <v>87.26</v>
      </c>
      <c r="W57" s="4">
        <v>63.11</v>
      </c>
      <c r="X57" s="4">
        <v>70.900000000000006</v>
      </c>
      <c r="Y57" s="4">
        <v>84.15</v>
      </c>
      <c r="Z57" s="4">
        <v>89.6</v>
      </c>
      <c r="AA57" s="4">
        <v>104.41</v>
      </c>
      <c r="AB57" s="4">
        <v>108.3</v>
      </c>
    </row>
    <row r="58" spans="3:28">
      <c r="C58" s="1">
        <v>60</v>
      </c>
      <c r="D58" s="1"/>
      <c r="E58" s="4">
        <v>25.89</v>
      </c>
      <c r="F58" s="4">
        <v>29.03</v>
      </c>
      <c r="G58" s="4">
        <v>35.31</v>
      </c>
      <c r="H58" s="4">
        <v>37.659999999999997</v>
      </c>
      <c r="I58" s="4">
        <v>43.15</v>
      </c>
      <c r="J58" s="4">
        <v>44.72</v>
      </c>
      <c r="K58" s="4">
        <v>34.72</v>
      </c>
      <c r="L58" s="4">
        <v>39.03</v>
      </c>
      <c r="M58" s="4">
        <v>46.49</v>
      </c>
      <c r="N58" s="4">
        <v>50.02</v>
      </c>
      <c r="O58" s="4">
        <v>58.45</v>
      </c>
      <c r="P58" s="4">
        <v>60.61</v>
      </c>
      <c r="Q58" s="4">
        <v>51.78</v>
      </c>
      <c r="R58" s="4">
        <v>58.06</v>
      </c>
      <c r="S58" s="4">
        <v>70.61</v>
      </c>
      <c r="T58" s="4">
        <v>75.319999999999993</v>
      </c>
      <c r="U58" s="4">
        <v>86.3</v>
      </c>
      <c r="V58" s="4">
        <v>89.44</v>
      </c>
      <c r="W58" s="4">
        <v>63.55</v>
      </c>
      <c r="X58" s="4">
        <v>71.400000000000006</v>
      </c>
      <c r="Y58" s="4">
        <v>85.52</v>
      </c>
      <c r="Z58" s="4">
        <v>91.79</v>
      </c>
      <c r="AA58" s="4">
        <v>106.7</v>
      </c>
      <c r="AB58" s="4">
        <v>110.62</v>
      </c>
    </row>
    <row r="59" spans="3:28">
      <c r="C59" s="1">
        <v>61</v>
      </c>
      <c r="D59" s="1"/>
      <c r="E59" s="4">
        <v>26.07</v>
      </c>
      <c r="F59" s="4">
        <v>30.02</v>
      </c>
      <c r="G59" s="4">
        <v>35.950000000000003</v>
      </c>
      <c r="H59" s="4">
        <v>38.71</v>
      </c>
      <c r="I59" s="4">
        <v>45.03</v>
      </c>
      <c r="J59" s="4">
        <v>46.61</v>
      </c>
      <c r="K59" s="4">
        <v>34.96</v>
      </c>
      <c r="L59" s="4">
        <v>40.090000000000003</v>
      </c>
      <c r="M59" s="4">
        <v>47.2</v>
      </c>
      <c r="N59" s="4">
        <v>51.15</v>
      </c>
      <c r="O59" s="4">
        <v>60.44</v>
      </c>
      <c r="P59" s="4">
        <v>62.61</v>
      </c>
      <c r="Q59" s="4">
        <v>52.14</v>
      </c>
      <c r="R59" s="4">
        <v>60.04</v>
      </c>
      <c r="S59" s="4">
        <v>71.89</v>
      </c>
      <c r="T59" s="4">
        <v>77.42</v>
      </c>
      <c r="U59" s="4">
        <v>90.06</v>
      </c>
      <c r="V59" s="4">
        <v>93.22</v>
      </c>
      <c r="W59" s="4">
        <v>63.99</v>
      </c>
      <c r="X59" s="4">
        <v>73.47</v>
      </c>
      <c r="Y59" s="4">
        <v>86.9</v>
      </c>
      <c r="Z59" s="4">
        <v>94.01</v>
      </c>
      <c r="AA59" s="4">
        <v>110.6</v>
      </c>
      <c r="AB59" s="4">
        <v>114.55</v>
      </c>
    </row>
    <row r="60" spans="3:28">
      <c r="C60" s="1">
        <v>62</v>
      </c>
      <c r="D60" s="1"/>
      <c r="E60" s="4">
        <v>26.07</v>
      </c>
      <c r="F60" s="4">
        <v>30.81</v>
      </c>
      <c r="G60" s="4">
        <v>36.340000000000003</v>
      </c>
      <c r="H60" s="4">
        <v>39.5</v>
      </c>
      <c r="I60" s="4">
        <v>47.01</v>
      </c>
      <c r="J60" s="4">
        <v>48.59</v>
      </c>
      <c r="K60" s="4">
        <v>34.96</v>
      </c>
      <c r="L60" s="4">
        <v>40.880000000000003</v>
      </c>
      <c r="M60" s="4">
        <v>47.6</v>
      </c>
      <c r="N60" s="4">
        <v>51.94</v>
      </c>
      <c r="O60" s="4">
        <v>62.41</v>
      </c>
      <c r="P60" s="4">
        <v>64.58</v>
      </c>
      <c r="Q60" s="4">
        <v>52.14</v>
      </c>
      <c r="R60" s="4">
        <v>61.62</v>
      </c>
      <c r="S60" s="4">
        <v>72.680000000000007</v>
      </c>
      <c r="T60" s="4">
        <v>79</v>
      </c>
      <c r="U60" s="4">
        <v>94.01</v>
      </c>
      <c r="V60" s="4">
        <v>97.17</v>
      </c>
      <c r="W60" s="4">
        <v>63.99</v>
      </c>
      <c r="X60" s="4">
        <v>75.05</v>
      </c>
      <c r="Y60" s="4">
        <v>87.69</v>
      </c>
      <c r="Z60" s="4">
        <v>95.59</v>
      </c>
      <c r="AA60" s="4">
        <v>114.55</v>
      </c>
      <c r="AB60" s="4">
        <v>118.5</v>
      </c>
    </row>
    <row r="61" spans="3:28">
      <c r="C61" s="1">
        <v>63</v>
      </c>
      <c r="D61" s="1"/>
      <c r="E61" s="4">
        <v>26.07</v>
      </c>
      <c r="F61" s="4">
        <v>31.6</v>
      </c>
      <c r="G61" s="4">
        <v>36.74</v>
      </c>
      <c r="H61" s="4">
        <v>40.29</v>
      </c>
      <c r="I61" s="4">
        <v>48.98</v>
      </c>
      <c r="J61" s="4">
        <v>50.56</v>
      </c>
      <c r="K61" s="4">
        <v>34.96</v>
      </c>
      <c r="L61" s="4">
        <v>41.67</v>
      </c>
      <c r="M61" s="4">
        <v>47.99</v>
      </c>
      <c r="N61" s="4">
        <v>52.73</v>
      </c>
      <c r="O61" s="4">
        <v>64.39</v>
      </c>
      <c r="P61" s="4">
        <v>66.56</v>
      </c>
      <c r="Q61" s="4">
        <v>52.14</v>
      </c>
      <c r="R61" s="4">
        <v>63.2</v>
      </c>
      <c r="S61" s="4">
        <v>73.47</v>
      </c>
      <c r="T61" s="4">
        <v>80.58</v>
      </c>
      <c r="U61" s="4">
        <v>97.96</v>
      </c>
      <c r="V61" s="4">
        <v>101.12</v>
      </c>
      <c r="W61" s="4">
        <v>63.99</v>
      </c>
      <c r="X61" s="4">
        <v>76.63</v>
      </c>
      <c r="Y61" s="4">
        <v>88.48</v>
      </c>
      <c r="Z61" s="4">
        <v>97.17</v>
      </c>
      <c r="AA61" s="4">
        <v>118.5</v>
      </c>
      <c r="AB61" s="4">
        <v>122.45</v>
      </c>
    </row>
    <row r="62" spans="3:28">
      <c r="C62" s="1">
        <v>64</v>
      </c>
      <c r="D62" s="1"/>
      <c r="E62" s="4">
        <v>26.07</v>
      </c>
      <c r="F62" s="4">
        <v>32</v>
      </c>
      <c r="G62" s="4">
        <v>37.53</v>
      </c>
      <c r="H62" s="4">
        <v>45.03</v>
      </c>
      <c r="I62" s="4">
        <v>51.35</v>
      </c>
      <c r="J62" s="4">
        <v>52.93</v>
      </c>
      <c r="K62" s="4">
        <v>34.96</v>
      </c>
      <c r="L62" s="4">
        <v>42.07</v>
      </c>
      <c r="M62" s="4">
        <v>48.78</v>
      </c>
      <c r="N62" s="4">
        <v>57.47</v>
      </c>
      <c r="O62" s="4">
        <v>66.760000000000005</v>
      </c>
      <c r="P62" s="4">
        <v>68.930000000000007</v>
      </c>
      <c r="Q62" s="4">
        <v>52.14</v>
      </c>
      <c r="R62" s="4">
        <v>63.99</v>
      </c>
      <c r="S62" s="4">
        <v>75.05</v>
      </c>
      <c r="T62" s="4">
        <v>90.06</v>
      </c>
      <c r="U62" s="4">
        <v>102.7</v>
      </c>
      <c r="V62" s="4">
        <v>105.86</v>
      </c>
      <c r="W62" s="4">
        <v>63.99</v>
      </c>
      <c r="X62" s="4">
        <v>77.42</v>
      </c>
      <c r="Y62" s="4">
        <v>90.06</v>
      </c>
      <c r="Z62" s="4">
        <v>106.65</v>
      </c>
      <c r="AA62" s="4">
        <v>123.24</v>
      </c>
      <c r="AB62" s="4">
        <v>127.19</v>
      </c>
    </row>
    <row r="63" spans="3:28">
      <c r="C63" s="1"/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3:28">
      <c r="C64" s="1"/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3:28">
      <c r="C65" s="1"/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3:28">
      <c r="C66" s="1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3:28">
      <c r="C67" s="1"/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3:28">
      <c r="C68" s="1"/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3:28">
      <c r="C69" s="1"/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3:28">
      <c r="C70" s="1"/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3:28">
      <c r="C71" s="1"/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3:28">
      <c r="C72" s="1"/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3:28">
      <c r="C73" s="1"/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3:28">
      <c r="C74" s="1"/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3:28">
      <c r="C75" s="1"/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3:28"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3:28">
      <c r="C77" s="1"/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3:28">
      <c r="C78" s="1"/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3:28">
      <c r="C79" s="1"/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3:28">
      <c r="C80" s="1"/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3:28">
      <c r="C81" s="1"/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3:28">
      <c r="C82" s="1"/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3:28">
      <c r="C83" s="1"/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3:28">
      <c r="C84" s="1"/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3:28">
      <c r="C85" s="1"/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3:28">
      <c r="C86" s="1"/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3:28"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D5F92-9E64-495E-B9BD-0CBA6A72412A}">
  <sheetPr codeName="Sheet90">
    <tabColor theme="9" tint="0.79998168889431442"/>
  </sheetPr>
  <dimension ref="B1:AB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28">
      <c r="B1" s="37"/>
    </row>
    <row r="2" spans="2:28">
      <c r="B2" s="37" t="s">
        <v>98</v>
      </c>
    </row>
    <row r="3" spans="2:28">
      <c r="B3" s="32"/>
    </row>
    <row r="4" spans="2:28">
      <c r="B4" s="30"/>
    </row>
    <row r="6" spans="2:28">
      <c r="B6" s="38" t="s">
        <v>128</v>
      </c>
      <c r="C6" s="5" t="s">
        <v>133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28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8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2:28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2:28">
      <c r="B10"/>
      <c r="C10" s="2"/>
      <c r="D10" s="2"/>
      <c r="E10" s="41" t="s">
        <v>18</v>
      </c>
      <c r="F10" s="42"/>
      <c r="G10" s="42"/>
      <c r="H10" s="42"/>
      <c r="I10" s="42"/>
      <c r="J10" s="42"/>
      <c r="K10" s="41" t="s">
        <v>18</v>
      </c>
      <c r="L10" s="42"/>
      <c r="M10" s="42"/>
      <c r="N10" s="42"/>
      <c r="O10" s="42"/>
      <c r="P10" s="42"/>
      <c r="Q10" s="41" t="s">
        <v>18</v>
      </c>
      <c r="R10" s="42"/>
      <c r="S10" s="42"/>
      <c r="T10" s="42"/>
      <c r="U10" s="42"/>
      <c r="V10" s="42"/>
      <c r="W10" s="41" t="s">
        <v>18</v>
      </c>
      <c r="X10" s="42"/>
      <c r="Y10" s="42"/>
      <c r="Z10" s="42"/>
      <c r="AA10" s="42"/>
      <c r="AB10" s="42"/>
    </row>
    <row r="11" spans="2:28">
      <c r="C11" t="s">
        <v>18</v>
      </c>
      <c r="E11" s="6" t="s">
        <v>19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6" t="s">
        <v>35</v>
      </c>
      <c r="L11" s="6" t="s">
        <v>35</v>
      </c>
      <c r="M11" s="6" t="s">
        <v>35</v>
      </c>
      <c r="N11" s="6" t="s">
        <v>35</v>
      </c>
      <c r="O11" s="6" t="s">
        <v>35</v>
      </c>
      <c r="P11" s="6" t="s">
        <v>35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33</v>
      </c>
      <c r="X11" s="6" t="s">
        <v>33</v>
      </c>
      <c r="Y11" s="6" t="s">
        <v>33</v>
      </c>
      <c r="Z11" s="6" t="s">
        <v>33</v>
      </c>
      <c r="AA11" s="6" t="s">
        <v>33</v>
      </c>
      <c r="AB11" s="6" t="s">
        <v>33</v>
      </c>
    </row>
    <row r="12" spans="2:28">
      <c r="C12" t="s">
        <v>14</v>
      </c>
      <c r="E12" s="1">
        <v>3</v>
      </c>
      <c r="F12" s="1">
        <v>5</v>
      </c>
      <c r="G12" s="1">
        <v>7</v>
      </c>
      <c r="H12" s="1">
        <v>10</v>
      </c>
      <c r="I12" s="1">
        <v>20</v>
      </c>
      <c r="J12" s="1">
        <v>31</v>
      </c>
      <c r="K12" s="1">
        <v>3</v>
      </c>
      <c r="L12" s="1">
        <v>5</v>
      </c>
      <c r="M12" s="1">
        <v>7</v>
      </c>
      <c r="N12" s="1">
        <v>10</v>
      </c>
      <c r="O12" s="1">
        <v>20</v>
      </c>
      <c r="P12" s="1">
        <v>31</v>
      </c>
      <c r="Q12" s="1">
        <v>3</v>
      </c>
      <c r="R12" s="1">
        <v>5</v>
      </c>
      <c r="S12" s="1">
        <v>7</v>
      </c>
      <c r="T12" s="1">
        <v>10</v>
      </c>
      <c r="U12" s="1">
        <v>20</v>
      </c>
      <c r="V12" s="1">
        <v>31</v>
      </c>
      <c r="W12" s="1">
        <v>3</v>
      </c>
      <c r="X12" s="1">
        <v>5</v>
      </c>
      <c r="Y12" s="1">
        <v>7</v>
      </c>
      <c r="Z12" s="1">
        <v>10</v>
      </c>
      <c r="AA12" s="1">
        <v>20</v>
      </c>
      <c r="AB12" s="1">
        <v>31</v>
      </c>
    </row>
    <row r="13" spans="2:28">
      <c r="C13" t="s">
        <v>15</v>
      </c>
      <c r="E13" s="1" t="s">
        <v>134</v>
      </c>
      <c r="F13" s="1" t="s">
        <v>134</v>
      </c>
      <c r="G13" s="1" t="s">
        <v>134</v>
      </c>
      <c r="H13" s="1" t="s">
        <v>134</v>
      </c>
      <c r="I13" s="1" t="s">
        <v>134</v>
      </c>
      <c r="J13" s="1" t="s">
        <v>134</v>
      </c>
      <c r="K13" s="1" t="s">
        <v>134</v>
      </c>
      <c r="L13" s="1" t="s">
        <v>134</v>
      </c>
      <c r="M13" s="1" t="s">
        <v>134</v>
      </c>
      <c r="N13" s="1" t="s">
        <v>134</v>
      </c>
      <c r="O13" s="1" t="s">
        <v>134</v>
      </c>
      <c r="P13" s="1" t="s">
        <v>134</v>
      </c>
      <c r="Q13" s="1" t="s">
        <v>134</v>
      </c>
      <c r="R13" s="1" t="s">
        <v>134</v>
      </c>
      <c r="S13" s="1" t="s">
        <v>134</v>
      </c>
      <c r="T13" s="1" t="s">
        <v>134</v>
      </c>
      <c r="U13" s="1" t="s">
        <v>134</v>
      </c>
      <c r="V13" s="1" t="s">
        <v>134</v>
      </c>
      <c r="W13" s="1" t="s">
        <v>134</v>
      </c>
      <c r="X13" s="1" t="s">
        <v>134</v>
      </c>
      <c r="Y13" s="1" t="s">
        <v>134</v>
      </c>
      <c r="Z13" s="1" t="s">
        <v>134</v>
      </c>
      <c r="AA13" s="1" t="s">
        <v>134</v>
      </c>
      <c r="AB13" s="1" t="s">
        <v>134</v>
      </c>
    </row>
    <row r="14" spans="2:28">
      <c r="C14" s="1" t="s">
        <v>17</v>
      </c>
      <c r="D14" s="1"/>
    </row>
    <row r="15" spans="2:28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>
      <c r="C16" s="1">
        <v>18</v>
      </c>
      <c r="D16" s="1"/>
      <c r="E16" s="4">
        <v>12.6</v>
      </c>
      <c r="F16" s="4">
        <v>15</v>
      </c>
      <c r="G16" s="4">
        <v>16.5</v>
      </c>
      <c r="H16" s="4">
        <v>18</v>
      </c>
      <c r="I16" s="4">
        <v>18.899999999999999</v>
      </c>
      <c r="J16" s="4">
        <v>20.100000000000001</v>
      </c>
      <c r="K16" s="4">
        <v>19.350000000000001</v>
      </c>
      <c r="L16" s="4">
        <v>22.65</v>
      </c>
      <c r="M16" s="4">
        <v>25.05</v>
      </c>
      <c r="N16" s="4">
        <v>27.45</v>
      </c>
      <c r="O16" s="4">
        <v>30.6</v>
      </c>
      <c r="P16" s="4">
        <v>32.25</v>
      </c>
      <c r="Q16" s="4">
        <v>25.2</v>
      </c>
      <c r="R16" s="4">
        <v>30</v>
      </c>
      <c r="S16" s="4">
        <v>33</v>
      </c>
      <c r="T16" s="4">
        <v>36</v>
      </c>
      <c r="U16" s="4">
        <v>37.799999999999997</v>
      </c>
      <c r="V16" s="4">
        <v>40.200000000000003</v>
      </c>
      <c r="W16" s="4">
        <v>34.200000000000003</v>
      </c>
      <c r="X16" s="4">
        <v>40.200000000000003</v>
      </c>
      <c r="Y16" s="4">
        <v>44.4</v>
      </c>
      <c r="Z16" s="4">
        <v>48.6</v>
      </c>
      <c r="AA16" s="4">
        <v>53.4</v>
      </c>
      <c r="AB16" s="4">
        <v>56.4</v>
      </c>
    </row>
    <row r="17" spans="3:28">
      <c r="C17" s="1">
        <v>19</v>
      </c>
      <c r="D17" s="1"/>
      <c r="E17" s="4">
        <v>12.6</v>
      </c>
      <c r="F17" s="4">
        <v>15</v>
      </c>
      <c r="G17" s="4">
        <v>16.5</v>
      </c>
      <c r="H17" s="4">
        <v>18</v>
      </c>
      <c r="I17" s="4">
        <v>18.899999999999999</v>
      </c>
      <c r="J17" s="4">
        <v>20.100000000000001</v>
      </c>
      <c r="K17" s="4">
        <v>19.350000000000001</v>
      </c>
      <c r="L17" s="4">
        <v>22.65</v>
      </c>
      <c r="M17" s="4">
        <v>25.05</v>
      </c>
      <c r="N17" s="4">
        <v>27.45</v>
      </c>
      <c r="O17" s="4">
        <v>30.6</v>
      </c>
      <c r="P17" s="4">
        <v>32.25</v>
      </c>
      <c r="Q17" s="4">
        <v>25.2</v>
      </c>
      <c r="R17" s="4">
        <v>30</v>
      </c>
      <c r="S17" s="4">
        <v>33</v>
      </c>
      <c r="T17" s="4">
        <v>36</v>
      </c>
      <c r="U17" s="4">
        <v>37.799999999999997</v>
      </c>
      <c r="V17" s="4">
        <v>40.200000000000003</v>
      </c>
      <c r="W17" s="4">
        <v>34.200000000000003</v>
      </c>
      <c r="X17" s="4">
        <v>40.200000000000003</v>
      </c>
      <c r="Y17" s="4">
        <v>44.4</v>
      </c>
      <c r="Z17" s="4">
        <v>48.6</v>
      </c>
      <c r="AA17" s="4">
        <v>53.4</v>
      </c>
      <c r="AB17" s="4">
        <v>56.4</v>
      </c>
    </row>
    <row r="18" spans="3:28">
      <c r="C18" s="1">
        <v>20</v>
      </c>
      <c r="D18" s="1"/>
      <c r="E18" s="4">
        <v>12.6</v>
      </c>
      <c r="F18" s="4">
        <v>15</v>
      </c>
      <c r="G18" s="4">
        <v>16.5</v>
      </c>
      <c r="H18" s="4">
        <v>18</v>
      </c>
      <c r="I18" s="4">
        <v>18.899999999999999</v>
      </c>
      <c r="J18" s="4">
        <v>20.100000000000001</v>
      </c>
      <c r="K18" s="4">
        <v>19.350000000000001</v>
      </c>
      <c r="L18" s="4">
        <v>22.65</v>
      </c>
      <c r="M18" s="4">
        <v>25.05</v>
      </c>
      <c r="N18" s="4">
        <v>27.45</v>
      </c>
      <c r="O18" s="4">
        <v>30.6</v>
      </c>
      <c r="P18" s="4">
        <v>32.25</v>
      </c>
      <c r="Q18" s="4">
        <v>25.2</v>
      </c>
      <c r="R18" s="4">
        <v>30</v>
      </c>
      <c r="S18" s="4">
        <v>33</v>
      </c>
      <c r="T18" s="4">
        <v>36</v>
      </c>
      <c r="U18" s="4">
        <v>37.799999999999997</v>
      </c>
      <c r="V18" s="4">
        <v>40.200000000000003</v>
      </c>
      <c r="W18" s="4">
        <v>34.200000000000003</v>
      </c>
      <c r="X18" s="4">
        <v>40.200000000000003</v>
      </c>
      <c r="Y18" s="4">
        <v>44.4</v>
      </c>
      <c r="Z18" s="4">
        <v>48.6</v>
      </c>
      <c r="AA18" s="4">
        <v>53.4</v>
      </c>
      <c r="AB18" s="4">
        <v>56.4</v>
      </c>
    </row>
    <row r="19" spans="3:28">
      <c r="C19" s="1">
        <v>21</v>
      </c>
      <c r="D19" s="1"/>
      <c r="E19" s="4">
        <v>12.6</v>
      </c>
      <c r="F19" s="4">
        <v>15</v>
      </c>
      <c r="G19" s="4">
        <v>16.5</v>
      </c>
      <c r="H19" s="4">
        <v>18</v>
      </c>
      <c r="I19" s="4">
        <v>18.899999999999999</v>
      </c>
      <c r="J19" s="4">
        <v>20.100000000000001</v>
      </c>
      <c r="K19" s="4">
        <v>19.350000000000001</v>
      </c>
      <c r="L19" s="4">
        <v>22.65</v>
      </c>
      <c r="M19" s="4">
        <v>25.05</v>
      </c>
      <c r="N19" s="4">
        <v>27.45</v>
      </c>
      <c r="O19" s="4">
        <v>30.6</v>
      </c>
      <c r="P19" s="4">
        <v>32.25</v>
      </c>
      <c r="Q19" s="4">
        <v>25.2</v>
      </c>
      <c r="R19" s="4">
        <v>30</v>
      </c>
      <c r="S19" s="4">
        <v>33</v>
      </c>
      <c r="T19" s="4">
        <v>36</v>
      </c>
      <c r="U19" s="4">
        <v>37.799999999999997</v>
      </c>
      <c r="V19" s="4">
        <v>40.200000000000003</v>
      </c>
      <c r="W19" s="4">
        <v>34.200000000000003</v>
      </c>
      <c r="X19" s="4">
        <v>40.200000000000003</v>
      </c>
      <c r="Y19" s="4">
        <v>44.4</v>
      </c>
      <c r="Z19" s="4">
        <v>48.6</v>
      </c>
      <c r="AA19" s="4">
        <v>53.4</v>
      </c>
      <c r="AB19" s="4">
        <v>56.4</v>
      </c>
    </row>
    <row r="20" spans="3:28">
      <c r="C20" s="1">
        <v>22</v>
      </c>
      <c r="D20" s="1"/>
      <c r="E20" s="4">
        <v>12.6</v>
      </c>
      <c r="F20" s="4">
        <v>15</v>
      </c>
      <c r="G20" s="4">
        <v>16.5</v>
      </c>
      <c r="H20" s="4">
        <v>18</v>
      </c>
      <c r="I20" s="4">
        <v>18.899999999999999</v>
      </c>
      <c r="J20" s="4">
        <v>20.100000000000001</v>
      </c>
      <c r="K20" s="4">
        <v>19.350000000000001</v>
      </c>
      <c r="L20" s="4">
        <v>22.65</v>
      </c>
      <c r="M20" s="4">
        <v>25.05</v>
      </c>
      <c r="N20" s="4">
        <v>27.45</v>
      </c>
      <c r="O20" s="4">
        <v>30.6</v>
      </c>
      <c r="P20" s="4">
        <v>32.25</v>
      </c>
      <c r="Q20" s="4">
        <v>25.2</v>
      </c>
      <c r="R20" s="4">
        <v>30</v>
      </c>
      <c r="S20" s="4">
        <v>33</v>
      </c>
      <c r="T20" s="4">
        <v>36</v>
      </c>
      <c r="U20" s="4">
        <v>37.799999999999997</v>
      </c>
      <c r="V20" s="4">
        <v>40.200000000000003</v>
      </c>
      <c r="W20" s="4">
        <v>34.200000000000003</v>
      </c>
      <c r="X20" s="4">
        <v>40.200000000000003</v>
      </c>
      <c r="Y20" s="4">
        <v>44.4</v>
      </c>
      <c r="Z20" s="4">
        <v>48.6</v>
      </c>
      <c r="AA20" s="4">
        <v>53.4</v>
      </c>
      <c r="AB20" s="4">
        <v>56.4</v>
      </c>
    </row>
    <row r="21" spans="3:28">
      <c r="C21" s="1">
        <v>23</v>
      </c>
      <c r="D21" s="1"/>
      <c r="E21" s="4">
        <v>12.6</v>
      </c>
      <c r="F21" s="4">
        <v>15</v>
      </c>
      <c r="G21" s="4">
        <v>16.5</v>
      </c>
      <c r="H21" s="4">
        <v>18</v>
      </c>
      <c r="I21" s="4">
        <v>18.899999999999999</v>
      </c>
      <c r="J21" s="4">
        <v>20.100000000000001</v>
      </c>
      <c r="K21" s="4">
        <v>19.350000000000001</v>
      </c>
      <c r="L21" s="4">
        <v>22.65</v>
      </c>
      <c r="M21" s="4">
        <v>25.05</v>
      </c>
      <c r="N21" s="4">
        <v>27.45</v>
      </c>
      <c r="O21" s="4">
        <v>30.6</v>
      </c>
      <c r="P21" s="4">
        <v>32.25</v>
      </c>
      <c r="Q21" s="4">
        <v>25.2</v>
      </c>
      <c r="R21" s="4">
        <v>30</v>
      </c>
      <c r="S21" s="4">
        <v>33</v>
      </c>
      <c r="T21" s="4">
        <v>36</v>
      </c>
      <c r="U21" s="4">
        <v>37.799999999999997</v>
      </c>
      <c r="V21" s="4">
        <v>40.200000000000003</v>
      </c>
      <c r="W21" s="4">
        <v>34.200000000000003</v>
      </c>
      <c r="X21" s="4">
        <v>40.200000000000003</v>
      </c>
      <c r="Y21" s="4">
        <v>44.4</v>
      </c>
      <c r="Z21" s="4">
        <v>48.6</v>
      </c>
      <c r="AA21" s="4">
        <v>53.4</v>
      </c>
      <c r="AB21" s="4">
        <v>56.4</v>
      </c>
    </row>
    <row r="22" spans="3:28">
      <c r="C22" s="1">
        <v>24</v>
      </c>
      <c r="D22" s="1"/>
      <c r="E22" s="4">
        <v>12.6</v>
      </c>
      <c r="F22" s="4">
        <v>15</v>
      </c>
      <c r="G22" s="4">
        <v>16.5</v>
      </c>
      <c r="H22" s="4">
        <v>18</v>
      </c>
      <c r="I22" s="4">
        <v>18.899999999999999</v>
      </c>
      <c r="J22" s="4">
        <v>20.100000000000001</v>
      </c>
      <c r="K22" s="4">
        <v>19.350000000000001</v>
      </c>
      <c r="L22" s="4">
        <v>22.65</v>
      </c>
      <c r="M22" s="4">
        <v>25.05</v>
      </c>
      <c r="N22" s="4">
        <v>27.45</v>
      </c>
      <c r="O22" s="4">
        <v>30.6</v>
      </c>
      <c r="P22" s="4">
        <v>32.25</v>
      </c>
      <c r="Q22" s="4">
        <v>25.2</v>
      </c>
      <c r="R22" s="4">
        <v>30</v>
      </c>
      <c r="S22" s="4">
        <v>33</v>
      </c>
      <c r="T22" s="4">
        <v>36</v>
      </c>
      <c r="U22" s="4">
        <v>37.799999999999997</v>
      </c>
      <c r="V22" s="4">
        <v>40.200000000000003</v>
      </c>
      <c r="W22" s="4">
        <v>34.200000000000003</v>
      </c>
      <c r="X22" s="4">
        <v>40.200000000000003</v>
      </c>
      <c r="Y22" s="4">
        <v>44.4</v>
      </c>
      <c r="Z22" s="4">
        <v>48.6</v>
      </c>
      <c r="AA22" s="4">
        <v>53.4</v>
      </c>
      <c r="AB22" s="4">
        <v>56.4</v>
      </c>
    </row>
    <row r="23" spans="3:28">
      <c r="C23" s="1">
        <v>25</v>
      </c>
      <c r="D23" s="1"/>
      <c r="E23" s="4">
        <v>12.6</v>
      </c>
      <c r="F23" s="4">
        <v>15</v>
      </c>
      <c r="G23" s="4">
        <v>16.5</v>
      </c>
      <c r="H23" s="4">
        <v>18</v>
      </c>
      <c r="I23" s="4">
        <v>18.899999999999999</v>
      </c>
      <c r="J23" s="4">
        <v>20.100000000000001</v>
      </c>
      <c r="K23" s="4">
        <v>19.350000000000001</v>
      </c>
      <c r="L23" s="4">
        <v>22.65</v>
      </c>
      <c r="M23" s="4">
        <v>25.05</v>
      </c>
      <c r="N23" s="4">
        <v>27.45</v>
      </c>
      <c r="O23" s="4">
        <v>30.6</v>
      </c>
      <c r="P23" s="4">
        <v>32.25</v>
      </c>
      <c r="Q23" s="4">
        <v>25.2</v>
      </c>
      <c r="R23" s="4">
        <v>30</v>
      </c>
      <c r="S23" s="4">
        <v>33</v>
      </c>
      <c r="T23" s="4">
        <v>36</v>
      </c>
      <c r="U23" s="4">
        <v>37.799999999999997</v>
      </c>
      <c r="V23" s="4">
        <v>40.200000000000003</v>
      </c>
      <c r="W23" s="4">
        <v>34.200000000000003</v>
      </c>
      <c r="X23" s="4">
        <v>40.200000000000003</v>
      </c>
      <c r="Y23" s="4">
        <v>44.4</v>
      </c>
      <c r="Z23" s="4">
        <v>48.6</v>
      </c>
      <c r="AA23" s="4">
        <v>53.4</v>
      </c>
      <c r="AB23" s="4">
        <v>56.4</v>
      </c>
    </row>
    <row r="24" spans="3:28">
      <c r="C24" s="1">
        <v>26</v>
      </c>
      <c r="D24" s="1"/>
      <c r="E24" s="4">
        <v>12.6</v>
      </c>
      <c r="F24" s="4">
        <v>15</v>
      </c>
      <c r="G24" s="4">
        <v>16.5</v>
      </c>
      <c r="H24" s="4">
        <v>18</v>
      </c>
      <c r="I24" s="4">
        <v>18.899999999999999</v>
      </c>
      <c r="J24" s="4">
        <v>20.100000000000001</v>
      </c>
      <c r="K24" s="4">
        <v>19.350000000000001</v>
      </c>
      <c r="L24" s="4">
        <v>22.65</v>
      </c>
      <c r="M24" s="4">
        <v>25.05</v>
      </c>
      <c r="N24" s="4">
        <v>27.45</v>
      </c>
      <c r="O24" s="4">
        <v>30.6</v>
      </c>
      <c r="P24" s="4">
        <v>32.25</v>
      </c>
      <c r="Q24" s="4">
        <v>25.2</v>
      </c>
      <c r="R24" s="4">
        <v>30</v>
      </c>
      <c r="S24" s="4">
        <v>33</v>
      </c>
      <c r="T24" s="4">
        <v>36</v>
      </c>
      <c r="U24" s="4">
        <v>37.799999999999997</v>
      </c>
      <c r="V24" s="4">
        <v>40.200000000000003</v>
      </c>
      <c r="W24" s="4">
        <v>34.200000000000003</v>
      </c>
      <c r="X24" s="4">
        <v>40.200000000000003</v>
      </c>
      <c r="Y24" s="4">
        <v>44.4</v>
      </c>
      <c r="Z24" s="4">
        <v>48.6</v>
      </c>
      <c r="AA24" s="4">
        <v>53.4</v>
      </c>
      <c r="AB24" s="4">
        <v>56.4</v>
      </c>
    </row>
    <row r="25" spans="3:28">
      <c r="C25" s="1">
        <v>27</v>
      </c>
      <c r="D25" s="1"/>
      <c r="E25" s="4">
        <v>12.71</v>
      </c>
      <c r="F25" s="4">
        <v>15.14</v>
      </c>
      <c r="G25" s="4">
        <v>16.649999999999999</v>
      </c>
      <c r="H25" s="4">
        <v>18.16</v>
      </c>
      <c r="I25" s="4">
        <v>19.07</v>
      </c>
      <c r="J25" s="4">
        <v>20.28</v>
      </c>
      <c r="K25" s="4">
        <v>19.53</v>
      </c>
      <c r="L25" s="4">
        <v>22.85</v>
      </c>
      <c r="M25" s="4">
        <v>25.28</v>
      </c>
      <c r="N25" s="4">
        <v>27.7</v>
      </c>
      <c r="O25" s="4">
        <v>30.88</v>
      </c>
      <c r="P25" s="4">
        <v>32.54</v>
      </c>
      <c r="Q25" s="4">
        <v>25.43</v>
      </c>
      <c r="R25" s="4">
        <v>30.27</v>
      </c>
      <c r="S25" s="4">
        <v>33.299999999999997</v>
      </c>
      <c r="T25" s="4">
        <v>36.33</v>
      </c>
      <c r="U25" s="4">
        <v>38.14</v>
      </c>
      <c r="V25" s="4">
        <v>40.56</v>
      </c>
      <c r="W25" s="4">
        <v>34.51</v>
      </c>
      <c r="X25" s="4">
        <v>40.56</v>
      </c>
      <c r="Y25" s="4">
        <v>44.8</v>
      </c>
      <c r="Z25" s="4">
        <v>49.04</v>
      </c>
      <c r="AA25" s="4">
        <v>53.88</v>
      </c>
      <c r="AB25" s="4">
        <v>56.91</v>
      </c>
    </row>
    <row r="26" spans="3:28">
      <c r="C26" s="1">
        <v>28</v>
      </c>
      <c r="D26" s="1"/>
      <c r="E26" s="4">
        <v>12.83</v>
      </c>
      <c r="F26" s="4">
        <v>15.27</v>
      </c>
      <c r="G26" s="4">
        <v>16.8</v>
      </c>
      <c r="H26" s="4">
        <v>18.329999999999998</v>
      </c>
      <c r="I26" s="4">
        <v>19.239999999999998</v>
      </c>
      <c r="J26" s="4">
        <v>20.46</v>
      </c>
      <c r="K26" s="4">
        <v>19.7</v>
      </c>
      <c r="L26" s="4">
        <v>23.06</v>
      </c>
      <c r="M26" s="4">
        <v>25.5</v>
      </c>
      <c r="N26" s="4">
        <v>27.95</v>
      </c>
      <c r="O26" s="4">
        <v>31.15</v>
      </c>
      <c r="P26" s="4">
        <v>32.83</v>
      </c>
      <c r="Q26" s="4">
        <v>25.66</v>
      </c>
      <c r="R26" s="4">
        <v>30.54</v>
      </c>
      <c r="S26" s="4">
        <v>33.6</v>
      </c>
      <c r="T26" s="4">
        <v>36.65</v>
      </c>
      <c r="U26" s="4">
        <v>38.479999999999997</v>
      </c>
      <c r="V26" s="4">
        <v>40.93</v>
      </c>
      <c r="W26" s="4">
        <v>34.82</v>
      </c>
      <c r="X26" s="4">
        <v>40.93</v>
      </c>
      <c r="Y26" s="4">
        <v>45.2</v>
      </c>
      <c r="Z26" s="4">
        <v>49.48</v>
      </c>
      <c r="AA26" s="4">
        <v>54.37</v>
      </c>
      <c r="AB26" s="4">
        <v>57.42</v>
      </c>
    </row>
    <row r="27" spans="3:28">
      <c r="C27" s="1">
        <v>29</v>
      </c>
      <c r="D27" s="1"/>
      <c r="E27" s="4">
        <v>12.94</v>
      </c>
      <c r="F27" s="4">
        <v>15.41</v>
      </c>
      <c r="G27" s="4">
        <v>16.95</v>
      </c>
      <c r="H27" s="4">
        <v>18.489999999999998</v>
      </c>
      <c r="I27" s="4">
        <v>19.41</v>
      </c>
      <c r="J27" s="4">
        <v>20.65</v>
      </c>
      <c r="K27" s="4">
        <v>19.88</v>
      </c>
      <c r="L27" s="4">
        <v>23.26</v>
      </c>
      <c r="M27" s="4">
        <v>25.73</v>
      </c>
      <c r="N27" s="4">
        <v>28.2</v>
      </c>
      <c r="O27" s="4">
        <v>31.43</v>
      </c>
      <c r="P27" s="4">
        <v>33.130000000000003</v>
      </c>
      <c r="Q27" s="4">
        <v>25.88</v>
      </c>
      <c r="R27" s="4">
        <v>30.81</v>
      </c>
      <c r="S27" s="4">
        <v>33.9</v>
      </c>
      <c r="T27" s="4">
        <v>36.979999999999997</v>
      </c>
      <c r="U27" s="4">
        <v>38.83</v>
      </c>
      <c r="V27" s="4">
        <v>41.29</v>
      </c>
      <c r="W27" s="4">
        <v>35.130000000000003</v>
      </c>
      <c r="X27" s="4">
        <v>41.29</v>
      </c>
      <c r="Y27" s="4">
        <v>45.61</v>
      </c>
      <c r="Z27" s="4">
        <v>49.92</v>
      </c>
      <c r="AA27" s="4">
        <v>54.85</v>
      </c>
      <c r="AB27" s="4">
        <v>57.93</v>
      </c>
    </row>
    <row r="28" spans="3:28">
      <c r="C28" s="1">
        <v>30</v>
      </c>
      <c r="D28" s="1"/>
      <c r="E28" s="4">
        <v>13.06</v>
      </c>
      <c r="F28" s="4">
        <v>15.54</v>
      </c>
      <c r="G28" s="4">
        <v>17.100000000000001</v>
      </c>
      <c r="H28" s="4">
        <v>18.649999999999999</v>
      </c>
      <c r="I28" s="4">
        <v>19.579999999999998</v>
      </c>
      <c r="J28" s="4">
        <v>20.83</v>
      </c>
      <c r="K28" s="4">
        <v>20.05</v>
      </c>
      <c r="L28" s="4">
        <v>23.47</v>
      </c>
      <c r="M28" s="4">
        <v>25.96</v>
      </c>
      <c r="N28" s="4">
        <v>28.44</v>
      </c>
      <c r="O28" s="4">
        <v>31.71</v>
      </c>
      <c r="P28" s="4">
        <v>33.42</v>
      </c>
      <c r="Q28" s="4">
        <v>26.11</v>
      </c>
      <c r="R28" s="4">
        <v>31.09</v>
      </c>
      <c r="S28" s="4">
        <v>34.19</v>
      </c>
      <c r="T28" s="4">
        <v>37.299999999999997</v>
      </c>
      <c r="U28" s="4">
        <v>39.17</v>
      </c>
      <c r="V28" s="4">
        <v>41.65</v>
      </c>
      <c r="W28" s="4">
        <v>35.44</v>
      </c>
      <c r="X28" s="4">
        <v>41.65</v>
      </c>
      <c r="Y28" s="4">
        <v>46.01</v>
      </c>
      <c r="Z28" s="4">
        <v>50.36</v>
      </c>
      <c r="AA28" s="4">
        <v>55.33</v>
      </c>
      <c r="AB28" s="4">
        <v>58.44</v>
      </c>
    </row>
    <row r="29" spans="3:28">
      <c r="C29" s="1">
        <v>31</v>
      </c>
      <c r="D29" s="1"/>
      <c r="E29" s="4">
        <v>13.17</v>
      </c>
      <c r="F29" s="4">
        <v>15.68</v>
      </c>
      <c r="G29" s="4">
        <v>17.25</v>
      </c>
      <c r="H29" s="4">
        <v>18.809999999999999</v>
      </c>
      <c r="I29" s="4">
        <v>19.760000000000002</v>
      </c>
      <c r="J29" s="4">
        <v>21.01</v>
      </c>
      <c r="K29" s="4">
        <v>20.23</v>
      </c>
      <c r="L29" s="4">
        <v>23.67</v>
      </c>
      <c r="M29" s="4">
        <v>26.18</v>
      </c>
      <c r="N29" s="4">
        <v>28.69</v>
      </c>
      <c r="O29" s="4">
        <v>31.98</v>
      </c>
      <c r="P29" s="4">
        <v>33.71</v>
      </c>
      <c r="Q29" s="4">
        <v>26.34</v>
      </c>
      <c r="R29" s="4">
        <v>31.36</v>
      </c>
      <c r="S29" s="4">
        <v>34.49</v>
      </c>
      <c r="T29" s="4">
        <v>37.630000000000003</v>
      </c>
      <c r="U29" s="4">
        <v>39.51</v>
      </c>
      <c r="V29" s="4">
        <v>42.02</v>
      </c>
      <c r="W29" s="4">
        <v>35.75</v>
      </c>
      <c r="X29" s="4">
        <v>42.02</v>
      </c>
      <c r="Y29" s="4">
        <v>46.41</v>
      </c>
      <c r="Z29" s="4">
        <v>50.8</v>
      </c>
      <c r="AA29" s="4">
        <v>55.82</v>
      </c>
      <c r="AB29" s="4">
        <v>58.95</v>
      </c>
    </row>
    <row r="30" spans="3:28">
      <c r="C30" s="1">
        <v>32</v>
      </c>
      <c r="D30" s="1"/>
      <c r="E30" s="4">
        <v>13.28</v>
      </c>
      <c r="F30" s="4">
        <v>15.81</v>
      </c>
      <c r="G30" s="4">
        <v>17.399999999999999</v>
      </c>
      <c r="H30" s="4">
        <v>18.98</v>
      </c>
      <c r="I30" s="4">
        <v>19.93</v>
      </c>
      <c r="J30" s="4">
        <v>21.19</v>
      </c>
      <c r="K30" s="4">
        <v>20.399999999999999</v>
      </c>
      <c r="L30" s="4">
        <v>23.88</v>
      </c>
      <c r="M30" s="4">
        <v>26.41</v>
      </c>
      <c r="N30" s="4">
        <v>28.94</v>
      </c>
      <c r="O30" s="4">
        <v>32.26</v>
      </c>
      <c r="P30" s="4">
        <v>34</v>
      </c>
      <c r="Q30" s="4">
        <v>26.57</v>
      </c>
      <c r="R30" s="4">
        <v>31.63</v>
      </c>
      <c r="S30" s="4">
        <v>34.79</v>
      </c>
      <c r="T30" s="4">
        <v>37.950000000000003</v>
      </c>
      <c r="U30" s="4">
        <v>39.85</v>
      </c>
      <c r="V30" s="4">
        <v>42.38</v>
      </c>
      <c r="W30" s="4">
        <v>36.06</v>
      </c>
      <c r="X30" s="4">
        <v>42.38</v>
      </c>
      <c r="Y30" s="4">
        <v>46.81</v>
      </c>
      <c r="Z30" s="4">
        <v>51.24</v>
      </c>
      <c r="AA30" s="4">
        <v>56.3</v>
      </c>
      <c r="AB30" s="4">
        <v>59.46</v>
      </c>
    </row>
    <row r="31" spans="3:28">
      <c r="C31" s="1">
        <v>33</v>
      </c>
      <c r="D31" s="1"/>
      <c r="E31" s="4">
        <v>13.4</v>
      </c>
      <c r="F31" s="4">
        <v>15.95</v>
      </c>
      <c r="G31" s="4">
        <v>17.55</v>
      </c>
      <c r="H31" s="4">
        <v>19.14</v>
      </c>
      <c r="I31" s="4">
        <v>20.100000000000001</v>
      </c>
      <c r="J31" s="4">
        <v>21.37</v>
      </c>
      <c r="K31" s="4">
        <v>20.58</v>
      </c>
      <c r="L31" s="4">
        <v>24.08</v>
      </c>
      <c r="M31" s="4">
        <v>26.64</v>
      </c>
      <c r="N31" s="4">
        <v>29.19</v>
      </c>
      <c r="O31" s="4">
        <v>32.54</v>
      </c>
      <c r="P31" s="4">
        <v>34.29</v>
      </c>
      <c r="Q31" s="4">
        <v>26.8</v>
      </c>
      <c r="R31" s="4">
        <v>31.9</v>
      </c>
      <c r="S31" s="4">
        <v>35.090000000000003</v>
      </c>
      <c r="T31" s="4">
        <v>38.28</v>
      </c>
      <c r="U31" s="4">
        <v>40.19</v>
      </c>
      <c r="V31" s="4">
        <v>42.75</v>
      </c>
      <c r="W31" s="4">
        <v>36.369999999999997</v>
      </c>
      <c r="X31" s="4">
        <v>42.75</v>
      </c>
      <c r="Y31" s="4">
        <v>47.21</v>
      </c>
      <c r="Z31" s="4">
        <v>51.68</v>
      </c>
      <c r="AA31" s="4">
        <v>56.78</v>
      </c>
      <c r="AB31" s="4">
        <v>59.97</v>
      </c>
    </row>
    <row r="32" spans="3:28">
      <c r="C32" s="1">
        <v>34</v>
      </c>
      <c r="D32" s="1"/>
      <c r="E32" s="4">
        <v>13.51</v>
      </c>
      <c r="F32" s="4">
        <v>16.09</v>
      </c>
      <c r="G32" s="4">
        <v>17.690000000000001</v>
      </c>
      <c r="H32" s="4">
        <v>19.3</v>
      </c>
      <c r="I32" s="4">
        <v>20.27</v>
      </c>
      <c r="J32" s="4">
        <v>21.55</v>
      </c>
      <c r="K32" s="4">
        <v>20.75</v>
      </c>
      <c r="L32" s="4">
        <v>24.29</v>
      </c>
      <c r="M32" s="4">
        <v>26.86</v>
      </c>
      <c r="N32" s="4">
        <v>29.44</v>
      </c>
      <c r="O32" s="4">
        <v>32.81</v>
      </c>
      <c r="P32" s="4">
        <v>34.58</v>
      </c>
      <c r="Q32" s="4">
        <v>27.02</v>
      </c>
      <c r="R32" s="4">
        <v>32.17</v>
      </c>
      <c r="S32" s="4">
        <v>35.39</v>
      </c>
      <c r="T32" s="4">
        <v>38.61</v>
      </c>
      <c r="U32" s="4">
        <v>40.54</v>
      </c>
      <c r="V32" s="4">
        <v>43.11</v>
      </c>
      <c r="W32" s="4">
        <v>36.68</v>
      </c>
      <c r="X32" s="4">
        <v>43.11</v>
      </c>
      <c r="Y32" s="4">
        <v>47.61</v>
      </c>
      <c r="Z32" s="4">
        <v>52.12</v>
      </c>
      <c r="AA32" s="4">
        <v>57.27</v>
      </c>
      <c r="AB32" s="4">
        <v>60.48</v>
      </c>
    </row>
    <row r="33" spans="3:28">
      <c r="C33" s="1">
        <v>35</v>
      </c>
      <c r="D33" s="1"/>
      <c r="E33" s="4">
        <v>13.63</v>
      </c>
      <c r="F33" s="4">
        <v>16.22</v>
      </c>
      <c r="G33" s="4">
        <v>17.84</v>
      </c>
      <c r="H33" s="4">
        <v>19.47</v>
      </c>
      <c r="I33" s="4">
        <v>20.440000000000001</v>
      </c>
      <c r="J33" s="4">
        <v>21.74</v>
      </c>
      <c r="K33" s="4">
        <v>20.93</v>
      </c>
      <c r="L33" s="4">
        <v>24.49</v>
      </c>
      <c r="M33" s="4">
        <v>27.09</v>
      </c>
      <c r="N33" s="4">
        <v>29.69</v>
      </c>
      <c r="O33" s="4">
        <v>33.090000000000003</v>
      </c>
      <c r="P33" s="4">
        <v>34.880000000000003</v>
      </c>
      <c r="Q33" s="4">
        <v>27.25</v>
      </c>
      <c r="R33" s="4">
        <v>32.44</v>
      </c>
      <c r="S33" s="4">
        <v>35.69</v>
      </c>
      <c r="T33" s="4">
        <v>38.93</v>
      </c>
      <c r="U33" s="4">
        <v>40.880000000000003</v>
      </c>
      <c r="V33" s="4">
        <v>43.47</v>
      </c>
      <c r="W33" s="4">
        <v>36.979999999999997</v>
      </c>
      <c r="X33" s="4">
        <v>43.47</v>
      </c>
      <c r="Y33" s="4">
        <v>48.02</v>
      </c>
      <c r="Z33" s="4">
        <v>52.56</v>
      </c>
      <c r="AA33" s="4">
        <v>57.75</v>
      </c>
      <c r="AB33" s="4">
        <v>60.99</v>
      </c>
    </row>
    <row r="34" spans="3:28">
      <c r="C34" s="1">
        <v>36</v>
      </c>
      <c r="D34" s="1"/>
      <c r="E34" s="4">
        <v>13.74</v>
      </c>
      <c r="F34" s="4">
        <v>16.36</v>
      </c>
      <c r="G34" s="4">
        <v>17.989999999999998</v>
      </c>
      <c r="H34" s="4">
        <v>19.63</v>
      </c>
      <c r="I34" s="4">
        <v>20.61</v>
      </c>
      <c r="J34" s="4">
        <v>21.92</v>
      </c>
      <c r="K34" s="4">
        <v>21.1</v>
      </c>
      <c r="L34" s="4">
        <v>24.7</v>
      </c>
      <c r="M34" s="4">
        <v>27.32</v>
      </c>
      <c r="N34" s="4">
        <v>29.93</v>
      </c>
      <c r="O34" s="4">
        <v>33.369999999999997</v>
      </c>
      <c r="P34" s="4">
        <v>35.17</v>
      </c>
      <c r="Q34" s="4">
        <v>27.48</v>
      </c>
      <c r="R34" s="4">
        <v>32.71</v>
      </c>
      <c r="S34" s="4">
        <v>35.99</v>
      </c>
      <c r="T34" s="4">
        <v>39.26</v>
      </c>
      <c r="U34" s="4">
        <v>41.22</v>
      </c>
      <c r="V34" s="4">
        <v>43.84</v>
      </c>
      <c r="W34" s="4">
        <v>37.29</v>
      </c>
      <c r="X34" s="4">
        <v>43.84</v>
      </c>
      <c r="Y34" s="4">
        <v>48.42</v>
      </c>
      <c r="Z34" s="4">
        <v>53</v>
      </c>
      <c r="AA34" s="4">
        <v>58.23</v>
      </c>
      <c r="AB34" s="4">
        <v>61.5</v>
      </c>
    </row>
    <row r="35" spans="3:28">
      <c r="C35" s="1">
        <v>37</v>
      </c>
      <c r="D35" s="1"/>
      <c r="E35" s="4">
        <v>13.85</v>
      </c>
      <c r="F35" s="4">
        <v>16.489999999999998</v>
      </c>
      <c r="G35" s="4">
        <v>18.14</v>
      </c>
      <c r="H35" s="4">
        <v>19.79</v>
      </c>
      <c r="I35" s="4">
        <v>20.78</v>
      </c>
      <c r="J35" s="4">
        <v>22.1</v>
      </c>
      <c r="K35" s="4">
        <v>21.28</v>
      </c>
      <c r="L35" s="4">
        <v>24.9</v>
      </c>
      <c r="M35" s="4">
        <v>27.54</v>
      </c>
      <c r="N35" s="4">
        <v>30.18</v>
      </c>
      <c r="O35" s="4">
        <v>33.65</v>
      </c>
      <c r="P35" s="4">
        <v>35.46</v>
      </c>
      <c r="Q35" s="4">
        <v>27.71</v>
      </c>
      <c r="R35" s="4">
        <v>32.99</v>
      </c>
      <c r="S35" s="4">
        <v>36.28</v>
      </c>
      <c r="T35" s="4">
        <v>39.58</v>
      </c>
      <c r="U35" s="4">
        <v>41.56</v>
      </c>
      <c r="V35" s="4">
        <v>44.2</v>
      </c>
      <c r="W35" s="4">
        <v>37.6</v>
      </c>
      <c r="X35" s="4">
        <v>44.2</v>
      </c>
      <c r="Y35" s="4">
        <v>48.82</v>
      </c>
      <c r="Z35" s="4">
        <v>53.44</v>
      </c>
      <c r="AA35" s="4">
        <v>58.71</v>
      </c>
      <c r="AB35" s="4">
        <v>62.01</v>
      </c>
    </row>
    <row r="36" spans="3:28">
      <c r="C36" s="1">
        <v>38</v>
      </c>
      <c r="D36" s="1"/>
      <c r="E36" s="4">
        <v>13.97</v>
      </c>
      <c r="F36" s="4">
        <v>16.63</v>
      </c>
      <c r="G36" s="4">
        <v>18.29</v>
      </c>
      <c r="H36" s="4">
        <v>19.95</v>
      </c>
      <c r="I36" s="4">
        <v>20.95</v>
      </c>
      <c r="J36" s="4">
        <v>22.28</v>
      </c>
      <c r="K36" s="4">
        <v>21.45</v>
      </c>
      <c r="L36" s="4">
        <v>25.11</v>
      </c>
      <c r="M36" s="4">
        <v>27.77</v>
      </c>
      <c r="N36" s="4">
        <v>30.43</v>
      </c>
      <c r="O36" s="4">
        <v>33.92</v>
      </c>
      <c r="P36" s="4">
        <v>35.75</v>
      </c>
      <c r="Q36" s="4">
        <v>27.94</v>
      </c>
      <c r="R36" s="4">
        <v>33.26</v>
      </c>
      <c r="S36" s="4">
        <v>36.58</v>
      </c>
      <c r="T36" s="4">
        <v>39.909999999999997</v>
      </c>
      <c r="U36" s="4">
        <v>41.9</v>
      </c>
      <c r="V36" s="4">
        <v>44.56</v>
      </c>
      <c r="W36" s="4">
        <v>37.909999999999997</v>
      </c>
      <c r="X36" s="4">
        <v>44.56</v>
      </c>
      <c r="Y36" s="4">
        <v>49.22</v>
      </c>
      <c r="Z36" s="4">
        <v>53.88</v>
      </c>
      <c r="AA36" s="4">
        <v>59.2</v>
      </c>
      <c r="AB36" s="4">
        <v>62.52</v>
      </c>
    </row>
    <row r="37" spans="3:28">
      <c r="C37" s="1">
        <v>39</v>
      </c>
      <c r="D37" s="1"/>
      <c r="E37" s="4">
        <v>14.08</v>
      </c>
      <c r="F37" s="4">
        <v>16.760000000000002</v>
      </c>
      <c r="G37" s="4">
        <v>18.440000000000001</v>
      </c>
      <c r="H37" s="4">
        <v>20.12</v>
      </c>
      <c r="I37" s="4">
        <v>21.12</v>
      </c>
      <c r="J37" s="4">
        <v>22.46</v>
      </c>
      <c r="K37" s="4">
        <v>21.63</v>
      </c>
      <c r="L37" s="4">
        <v>25.31</v>
      </c>
      <c r="M37" s="4">
        <v>28</v>
      </c>
      <c r="N37" s="4">
        <v>30.68</v>
      </c>
      <c r="O37" s="4">
        <v>34.200000000000003</v>
      </c>
      <c r="P37" s="4">
        <v>36.04</v>
      </c>
      <c r="Q37" s="4">
        <v>28.16</v>
      </c>
      <c r="R37" s="4">
        <v>33.53</v>
      </c>
      <c r="S37" s="4">
        <v>36.880000000000003</v>
      </c>
      <c r="T37" s="4">
        <v>40.229999999999997</v>
      </c>
      <c r="U37" s="4">
        <v>42.25</v>
      </c>
      <c r="V37" s="4">
        <v>44.93</v>
      </c>
      <c r="W37" s="4">
        <v>38.22</v>
      </c>
      <c r="X37" s="4">
        <v>44.93</v>
      </c>
      <c r="Y37" s="4">
        <v>49.62</v>
      </c>
      <c r="Z37" s="4">
        <v>54.32</v>
      </c>
      <c r="AA37" s="4">
        <v>59.68</v>
      </c>
      <c r="AB37" s="4">
        <v>63.03</v>
      </c>
    </row>
    <row r="38" spans="3:28">
      <c r="C38" s="1">
        <v>40</v>
      </c>
      <c r="D38" s="1"/>
      <c r="E38" s="4">
        <v>14.2</v>
      </c>
      <c r="F38" s="4">
        <v>16.899999999999999</v>
      </c>
      <c r="G38" s="4">
        <v>18.59</v>
      </c>
      <c r="H38" s="4">
        <v>20.28</v>
      </c>
      <c r="I38" s="4">
        <v>21.29</v>
      </c>
      <c r="J38" s="4">
        <v>22.65</v>
      </c>
      <c r="K38" s="4">
        <v>21.8</v>
      </c>
      <c r="L38" s="4">
        <v>25.52</v>
      </c>
      <c r="M38" s="4">
        <v>28.22</v>
      </c>
      <c r="N38" s="4">
        <v>30.93</v>
      </c>
      <c r="O38" s="4">
        <v>34.479999999999997</v>
      </c>
      <c r="P38" s="4">
        <v>36.340000000000003</v>
      </c>
      <c r="Q38" s="4">
        <v>28.39</v>
      </c>
      <c r="R38" s="4">
        <v>33.799999999999997</v>
      </c>
      <c r="S38" s="4">
        <v>37.18</v>
      </c>
      <c r="T38" s="4">
        <v>40.56</v>
      </c>
      <c r="U38" s="4">
        <v>42.59</v>
      </c>
      <c r="V38" s="4">
        <v>45.29</v>
      </c>
      <c r="W38" s="4">
        <v>38.53</v>
      </c>
      <c r="X38" s="4">
        <v>45.29</v>
      </c>
      <c r="Y38" s="4">
        <v>50.02</v>
      </c>
      <c r="Z38" s="4">
        <v>54.76</v>
      </c>
      <c r="AA38" s="4">
        <v>60.16</v>
      </c>
      <c r="AB38" s="4">
        <v>63.54</v>
      </c>
    </row>
    <row r="39" spans="3:28">
      <c r="C39" s="1">
        <v>41</v>
      </c>
      <c r="D39" s="1"/>
      <c r="E39" s="4">
        <v>14.31</v>
      </c>
      <c r="F39" s="4">
        <v>17.04</v>
      </c>
      <c r="G39" s="4">
        <v>18.739999999999998</v>
      </c>
      <c r="H39" s="4">
        <v>20.440000000000001</v>
      </c>
      <c r="I39" s="4">
        <v>21.47</v>
      </c>
      <c r="J39" s="4">
        <v>22.83</v>
      </c>
      <c r="K39" s="4">
        <v>21.98</v>
      </c>
      <c r="L39" s="4">
        <v>25.72</v>
      </c>
      <c r="M39" s="4">
        <v>28.45</v>
      </c>
      <c r="N39" s="4">
        <v>31.18</v>
      </c>
      <c r="O39" s="4">
        <v>34.75</v>
      </c>
      <c r="P39" s="4">
        <v>36.630000000000003</v>
      </c>
      <c r="Q39" s="4">
        <v>28.62</v>
      </c>
      <c r="R39" s="4">
        <v>34.07</v>
      </c>
      <c r="S39" s="4">
        <v>37.479999999999997</v>
      </c>
      <c r="T39" s="4">
        <v>40.89</v>
      </c>
      <c r="U39" s="4">
        <v>42.93</v>
      </c>
      <c r="V39" s="4">
        <v>45.66</v>
      </c>
      <c r="W39" s="4">
        <v>38.840000000000003</v>
      </c>
      <c r="X39" s="4">
        <v>45.66</v>
      </c>
      <c r="Y39" s="4">
        <v>50.43</v>
      </c>
      <c r="Z39" s="4">
        <v>55.2</v>
      </c>
      <c r="AA39" s="4">
        <v>60.65</v>
      </c>
      <c r="AB39" s="4">
        <v>64.05</v>
      </c>
    </row>
    <row r="40" spans="3:28">
      <c r="C40" s="1">
        <v>42</v>
      </c>
      <c r="D40" s="1"/>
      <c r="E40" s="4">
        <v>14.42</v>
      </c>
      <c r="F40" s="4">
        <v>17.170000000000002</v>
      </c>
      <c r="G40" s="4">
        <v>18.89</v>
      </c>
      <c r="H40" s="4">
        <v>20.61</v>
      </c>
      <c r="I40" s="4">
        <v>21.64</v>
      </c>
      <c r="J40" s="4">
        <v>23.01</v>
      </c>
      <c r="K40" s="4">
        <v>22.15</v>
      </c>
      <c r="L40" s="4">
        <v>25.93</v>
      </c>
      <c r="M40" s="4">
        <v>28.68</v>
      </c>
      <c r="N40" s="4">
        <v>31.42</v>
      </c>
      <c r="O40" s="4">
        <v>35.03</v>
      </c>
      <c r="P40" s="4">
        <v>36.92</v>
      </c>
      <c r="Q40" s="4">
        <v>28.85</v>
      </c>
      <c r="R40" s="4">
        <v>34.340000000000003</v>
      </c>
      <c r="S40" s="4">
        <v>37.78</v>
      </c>
      <c r="T40" s="4">
        <v>41.21</v>
      </c>
      <c r="U40" s="4">
        <v>43.27</v>
      </c>
      <c r="V40" s="4">
        <v>46.02</v>
      </c>
      <c r="W40" s="4">
        <v>39.15</v>
      </c>
      <c r="X40" s="4">
        <v>46.02</v>
      </c>
      <c r="Y40" s="4">
        <v>50.83</v>
      </c>
      <c r="Z40" s="4">
        <v>55.64</v>
      </c>
      <c r="AA40" s="4">
        <v>61.13</v>
      </c>
      <c r="AB40" s="4">
        <v>64.56</v>
      </c>
    </row>
    <row r="41" spans="3:28">
      <c r="C41" s="1">
        <v>43</v>
      </c>
      <c r="D41" s="1"/>
      <c r="E41" s="4">
        <v>14.54</v>
      </c>
      <c r="F41" s="4">
        <v>17.309999999999999</v>
      </c>
      <c r="G41" s="4">
        <v>19.04</v>
      </c>
      <c r="H41" s="4">
        <v>20.77</v>
      </c>
      <c r="I41" s="4">
        <v>22.5</v>
      </c>
      <c r="J41" s="4">
        <v>24.23</v>
      </c>
      <c r="K41" s="4">
        <v>22.33</v>
      </c>
      <c r="L41" s="4">
        <v>26.13</v>
      </c>
      <c r="M41" s="4">
        <v>28.9</v>
      </c>
      <c r="N41" s="4">
        <v>31.67</v>
      </c>
      <c r="O41" s="4">
        <v>36</v>
      </c>
      <c r="P41" s="4">
        <v>38.25</v>
      </c>
      <c r="Q41" s="4">
        <v>29.08</v>
      </c>
      <c r="R41" s="4">
        <v>34.61</v>
      </c>
      <c r="S41" s="4">
        <v>38.08</v>
      </c>
      <c r="T41" s="4">
        <v>41.54</v>
      </c>
      <c r="U41" s="4">
        <v>45</v>
      </c>
      <c r="V41" s="4">
        <v>48.46</v>
      </c>
      <c r="W41" s="4">
        <v>39.46</v>
      </c>
      <c r="X41" s="4">
        <v>46.38</v>
      </c>
      <c r="Y41" s="4">
        <v>51.23</v>
      </c>
      <c r="Z41" s="4">
        <v>56.08</v>
      </c>
      <c r="AA41" s="4">
        <v>63</v>
      </c>
      <c r="AB41" s="4">
        <v>67.150000000000006</v>
      </c>
    </row>
    <row r="42" spans="3:28">
      <c r="C42" s="1">
        <v>44</v>
      </c>
      <c r="D42" s="1"/>
      <c r="E42" s="4">
        <v>14.65</v>
      </c>
      <c r="F42" s="4">
        <v>17.440000000000001</v>
      </c>
      <c r="G42" s="4">
        <v>19.190000000000001</v>
      </c>
      <c r="H42" s="4">
        <v>21.63</v>
      </c>
      <c r="I42" s="4">
        <v>23.37</v>
      </c>
      <c r="J42" s="4">
        <v>25.12</v>
      </c>
      <c r="K42" s="4">
        <v>22.5</v>
      </c>
      <c r="L42" s="4">
        <v>26.34</v>
      </c>
      <c r="M42" s="4">
        <v>29.13</v>
      </c>
      <c r="N42" s="4">
        <v>32.619999999999997</v>
      </c>
      <c r="O42" s="4">
        <v>36.979999999999997</v>
      </c>
      <c r="P42" s="4">
        <v>39.25</v>
      </c>
      <c r="Q42" s="4">
        <v>29.3</v>
      </c>
      <c r="R42" s="4">
        <v>34.89</v>
      </c>
      <c r="S42" s="4">
        <v>38.369999999999997</v>
      </c>
      <c r="T42" s="4">
        <v>43.26</v>
      </c>
      <c r="U42" s="4">
        <v>46.75</v>
      </c>
      <c r="V42" s="4">
        <v>50.24</v>
      </c>
      <c r="W42" s="4">
        <v>39.770000000000003</v>
      </c>
      <c r="X42" s="4">
        <v>46.75</v>
      </c>
      <c r="Y42" s="4">
        <v>51.63</v>
      </c>
      <c r="Z42" s="4">
        <v>57.91</v>
      </c>
      <c r="AA42" s="4">
        <v>64.89</v>
      </c>
      <c r="AB42" s="4">
        <v>69.069999999999993</v>
      </c>
    </row>
    <row r="43" spans="3:28">
      <c r="C43" s="1">
        <v>45</v>
      </c>
      <c r="D43" s="1"/>
      <c r="E43" s="4">
        <v>14.77</v>
      </c>
      <c r="F43" s="4">
        <v>17.579999999999998</v>
      </c>
      <c r="G43" s="4">
        <v>19.34</v>
      </c>
      <c r="H43" s="4">
        <v>22.5</v>
      </c>
      <c r="I43" s="4">
        <v>24.61</v>
      </c>
      <c r="J43" s="4">
        <v>26.02</v>
      </c>
      <c r="K43" s="4">
        <v>22.68</v>
      </c>
      <c r="L43" s="4">
        <v>26.54</v>
      </c>
      <c r="M43" s="4">
        <v>29.36</v>
      </c>
      <c r="N43" s="4">
        <v>33.58</v>
      </c>
      <c r="O43" s="4">
        <v>38.32</v>
      </c>
      <c r="P43" s="4">
        <v>40.25</v>
      </c>
      <c r="Q43" s="4">
        <v>29.53</v>
      </c>
      <c r="R43" s="4">
        <v>35.159999999999997</v>
      </c>
      <c r="S43" s="4">
        <v>38.67</v>
      </c>
      <c r="T43" s="4">
        <v>45</v>
      </c>
      <c r="U43" s="4">
        <v>49.22</v>
      </c>
      <c r="V43" s="4">
        <v>52.03</v>
      </c>
      <c r="W43" s="4">
        <v>40.08</v>
      </c>
      <c r="X43" s="4">
        <v>47.11</v>
      </c>
      <c r="Y43" s="4">
        <v>52.03</v>
      </c>
      <c r="Z43" s="4">
        <v>59.77</v>
      </c>
      <c r="AA43" s="4">
        <v>67.5</v>
      </c>
      <c r="AB43" s="4">
        <v>71.02</v>
      </c>
    </row>
    <row r="44" spans="3:28">
      <c r="C44" s="1">
        <v>46</v>
      </c>
      <c r="D44" s="1"/>
      <c r="E44" s="4">
        <v>15.23</v>
      </c>
      <c r="F44" s="4">
        <v>17.71</v>
      </c>
      <c r="G44" s="4">
        <v>19.489999999999998</v>
      </c>
      <c r="H44" s="4">
        <v>23.38</v>
      </c>
      <c r="I44" s="4">
        <v>25.51</v>
      </c>
      <c r="J44" s="4">
        <v>26.93</v>
      </c>
      <c r="K44" s="4">
        <v>23.21</v>
      </c>
      <c r="L44" s="4">
        <v>26.75</v>
      </c>
      <c r="M44" s="4">
        <v>29.58</v>
      </c>
      <c r="N44" s="4">
        <v>34.54</v>
      </c>
      <c r="O44" s="4">
        <v>39.33</v>
      </c>
      <c r="P44" s="4">
        <v>41.27</v>
      </c>
      <c r="Q44" s="4">
        <v>30.47</v>
      </c>
      <c r="R44" s="4">
        <v>35.43</v>
      </c>
      <c r="S44" s="4">
        <v>38.97</v>
      </c>
      <c r="T44" s="4">
        <v>46.77</v>
      </c>
      <c r="U44" s="4">
        <v>51.02</v>
      </c>
      <c r="V44" s="4">
        <v>53.85</v>
      </c>
      <c r="W44" s="4">
        <v>41.1</v>
      </c>
      <c r="X44" s="4">
        <v>47.47</v>
      </c>
      <c r="Y44" s="4">
        <v>52.43</v>
      </c>
      <c r="Z44" s="4">
        <v>61.65</v>
      </c>
      <c r="AA44" s="4">
        <v>69.44</v>
      </c>
      <c r="AB44" s="4">
        <v>72.98</v>
      </c>
    </row>
    <row r="45" spans="3:28">
      <c r="C45" s="1">
        <v>47</v>
      </c>
      <c r="D45" s="1"/>
      <c r="E45" s="4">
        <v>15.71</v>
      </c>
      <c r="F45" s="4">
        <v>18.21</v>
      </c>
      <c r="G45" s="4">
        <v>20.350000000000001</v>
      </c>
      <c r="H45" s="4">
        <v>24.28</v>
      </c>
      <c r="I45" s="4">
        <v>26.42</v>
      </c>
      <c r="J45" s="4">
        <v>27.85</v>
      </c>
      <c r="K45" s="4">
        <v>23.74</v>
      </c>
      <c r="L45" s="4">
        <v>27.31</v>
      </c>
      <c r="M45" s="4">
        <v>30.52</v>
      </c>
      <c r="N45" s="4">
        <v>35.520000000000003</v>
      </c>
      <c r="O45" s="4">
        <v>40.340000000000003</v>
      </c>
      <c r="P45" s="4">
        <v>42.3</v>
      </c>
      <c r="Q45" s="4">
        <v>31.42</v>
      </c>
      <c r="R45" s="4">
        <v>36.409999999999997</v>
      </c>
      <c r="S45" s="4">
        <v>40.700000000000003</v>
      </c>
      <c r="T45" s="4">
        <v>48.55</v>
      </c>
      <c r="U45" s="4">
        <v>52.84</v>
      </c>
      <c r="V45" s="4">
        <v>55.69</v>
      </c>
      <c r="W45" s="4">
        <v>42.13</v>
      </c>
      <c r="X45" s="4">
        <v>48.55</v>
      </c>
      <c r="Y45" s="4">
        <v>54.26</v>
      </c>
      <c r="Z45" s="4">
        <v>63.55</v>
      </c>
      <c r="AA45" s="4">
        <v>71.400000000000006</v>
      </c>
      <c r="AB45" s="4">
        <v>74.97</v>
      </c>
    </row>
    <row r="46" spans="3:28">
      <c r="C46" s="1">
        <v>48</v>
      </c>
      <c r="D46" s="1"/>
      <c r="E46" s="4">
        <v>16.190000000000001</v>
      </c>
      <c r="F46" s="4">
        <v>18.71</v>
      </c>
      <c r="G46" s="4">
        <v>21.22</v>
      </c>
      <c r="H46" s="4">
        <v>25.18</v>
      </c>
      <c r="I46" s="4">
        <v>27.34</v>
      </c>
      <c r="J46" s="4">
        <v>28.78</v>
      </c>
      <c r="K46" s="4">
        <v>24.28</v>
      </c>
      <c r="L46" s="4">
        <v>27.88</v>
      </c>
      <c r="M46" s="4">
        <v>31.48</v>
      </c>
      <c r="N46" s="4">
        <v>36.51</v>
      </c>
      <c r="O46" s="4">
        <v>41.37</v>
      </c>
      <c r="P46" s="4">
        <v>43.35</v>
      </c>
      <c r="Q46" s="4">
        <v>32.369999999999997</v>
      </c>
      <c r="R46" s="4">
        <v>37.409999999999997</v>
      </c>
      <c r="S46" s="4">
        <v>42.45</v>
      </c>
      <c r="T46" s="4">
        <v>50.36</v>
      </c>
      <c r="U46" s="4">
        <v>54.68</v>
      </c>
      <c r="V46" s="4">
        <v>57.55</v>
      </c>
      <c r="W46" s="4">
        <v>43.17</v>
      </c>
      <c r="X46" s="4">
        <v>49.64</v>
      </c>
      <c r="Y46" s="4">
        <v>56.12</v>
      </c>
      <c r="Z46" s="4">
        <v>65.47</v>
      </c>
      <c r="AA46" s="4">
        <v>73.38</v>
      </c>
      <c r="AB46" s="4">
        <v>76.98</v>
      </c>
    </row>
    <row r="47" spans="3:28">
      <c r="C47" s="1">
        <v>49</v>
      </c>
      <c r="D47" s="1"/>
      <c r="E47" s="4">
        <v>16.670000000000002</v>
      </c>
      <c r="F47" s="4">
        <v>19.21</v>
      </c>
      <c r="G47" s="4">
        <v>22.11</v>
      </c>
      <c r="H47" s="4">
        <v>26.09</v>
      </c>
      <c r="I47" s="4">
        <v>28.27</v>
      </c>
      <c r="J47" s="4">
        <v>29.72</v>
      </c>
      <c r="K47" s="4">
        <v>24.83</v>
      </c>
      <c r="L47" s="4">
        <v>28.45</v>
      </c>
      <c r="M47" s="4">
        <v>32.44</v>
      </c>
      <c r="N47" s="4">
        <v>37.51</v>
      </c>
      <c r="O47" s="4">
        <v>42.4</v>
      </c>
      <c r="P47" s="4">
        <v>44.4</v>
      </c>
      <c r="Q47" s="4">
        <v>33.340000000000003</v>
      </c>
      <c r="R47" s="4">
        <v>38.42</v>
      </c>
      <c r="S47" s="4">
        <v>44.22</v>
      </c>
      <c r="T47" s="4">
        <v>52.19</v>
      </c>
      <c r="U47" s="4">
        <v>56.54</v>
      </c>
      <c r="V47" s="4">
        <v>59.44</v>
      </c>
      <c r="W47" s="4">
        <v>44.22</v>
      </c>
      <c r="X47" s="4">
        <v>50.74</v>
      </c>
      <c r="Y47" s="4">
        <v>57.99</v>
      </c>
      <c r="Z47" s="4">
        <v>67.41</v>
      </c>
      <c r="AA47" s="4">
        <v>75.39</v>
      </c>
      <c r="AB47" s="4">
        <v>79.010000000000005</v>
      </c>
    </row>
    <row r="48" spans="3:28">
      <c r="C48" s="1">
        <v>50</v>
      </c>
      <c r="D48" s="1"/>
      <c r="E48" s="4">
        <v>17.53</v>
      </c>
      <c r="F48" s="4">
        <v>19.72</v>
      </c>
      <c r="G48" s="4">
        <v>23</v>
      </c>
      <c r="H48" s="4">
        <v>27.02</v>
      </c>
      <c r="I48" s="4">
        <v>29.21</v>
      </c>
      <c r="J48" s="4">
        <v>30.67</v>
      </c>
      <c r="K48" s="4">
        <v>25.74</v>
      </c>
      <c r="L48" s="4">
        <v>29.03</v>
      </c>
      <c r="M48" s="4">
        <v>33.409999999999997</v>
      </c>
      <c r="N48" s="4">
        <v>38.520000000000003</v>
      </c>
      <c r="O48" s="4">
        <v>43.45</v>
      </c>
      <c r="P48" s="4">
        <v>45.46</v>
      </c>
      <c r="Q48" s="4">
        <v>35.049999999999997</v>
      </c>
      <c r="R48" s="4">
        <v>39.44</v>
      </c>
      <c r="S48" s="4">
        <v>46.01</v>
      </c>
      <c r="T48" s="4">
        <v>54.04</v>
      </c>
      <c r="U48" s="4">
        <v>58.42</v>
      </c>
      <c r="V48" s="4">
        <v>61.34</v>
      </c>
      <c r="W48" s="4">
        <v>46.01</v>
      </c>
      <c r="X48" s="4">
        <v>51.85</v>
      </c>
      <c r="Y48" s="4">
        <v>59.88</v>
      </c>
      <c r="Z48" s="4">
        <v>69.38</v>
      </c>
      <c r="AA48" s="4">
        <v>77.41</v>
      </c>
      <c r="AB48" s="4">
        <v>81.06</v>
      </c>
    </row>
    <row r="49" spans="3:28">
      <c r="C49" s="1">
        <v>51</v>
      </c>
      <c r="D49" s="1"/>
      <c r="E49" s="4">
        <v>18.39</v>
      </c>
      <c r="F49" s="4">
        <v>20.6</v>
      </c>
      <c r="G49" s="4">
        <v>23.91</v>
      </c>
      <c r="H49" s="4">
        <v>27.96</v>
      </c>
      <c r="I49" s="4">
        <v>30.16</v>
      </c>
      <c r="J49" s="4">
        <v>31.64</v>
      </c>
      <c r="K49" s="4">
        <v>26.67</v>
      </c>
      <c r="L49" s="4">
        <v>29.98</v>
      </c>
      <c r="M49" s="4">
        <v>34.39</v>
      </c>
      <c r="N49" s="4">
        <v>39.54</v>
      </c>
      <c r="O49" s="4">
        <v>44.51</v>
      </c>
      <c r="P49" s="4">
        <v>46.53</v>
      </c>
      <c r="Q49" s="4">
        <v>36.79</v>
      </c>
      <c r="R49" s="4">
        <v>41.2</v>
      </c>
      <c r="S49" s="4">
        <v>47.82</v>
      </c>
      <c r="T49" s="4">
        <v>55.91</v>
      </c>
      <c r="U49" s="4">
        <v>60.33</v>
      </c>
      <c r="V49" s="4">
        <v>63.27</v>
      </c>
      <c r="W49" s="4">
        <v>47.82</v>
      </c>
      <c r="X49" s="4">
        <v>53.71</v>
      </c>
      <c r="Y49" s="4">
        <v>61.8</v>
      </c>
      <c r="Z49" s="4">
        <v>71.36</v>
      </c>
      <c r="AA49" s="4">
        <v>79.459999999999994</v>
      </c>
      <c r="AB49" s="4">
        <v>83.14</v>
      </c>
    </row>
    <row r="50" spans="3:28">
      <c r="C50" s="1">
        <v>52</v>
      </c>
      <c r="D50" s="1"/>
      <c r="E50" s="4">
        <v>19.27</v>
      </c>
      <c r="F50" s="4">
        <v>21.49</v>
      </c>
      <c r="G50" s="4">
        <v>24.83</v>
      </c>
      <c r="H50" s="4">
        <v>28.9</v>
      </c>
      <c r="I50" s="4">
        <v>31.13</v>
      </c>
      <c r="J50" s="4">
        <v>32.61</v>
      </c>
      <c r="K50" s="4">
        <v>27.61</v>
      </c>
      <c r="L50" s="4">
        <v>30.94</v>
      </c>
      <c r="M50" s="4">
        <v>35.39</v>
      </c>
      <c r="N50" s="4">
        <v>40.58</v>
      </c>
      <c r="O50" s="4">
        <v>45.58</v>
      </c>
      <c r="P50" s="4">
        <v>47.62</v>
      </c>
      <c r="Q50" s="4">
        <v>38.54</v>
      </c>
      <c r="R50" s="4">
        <v>42.99</v>
      </c>
      <c r="S50" s="4">
        <v>49.66</v>
      </c>
      <c r="T50" s="4">
        <v>57.81</v>
      </c>
      <c r="U50" s="4">
        <v>62.26</v>
      </c>
      <c r="V50" s="4">
        <v>65.22</v>
      </c>
      <c r="W50" s="4">
        <v>49.66</v>
      </c>
      <c r="X50" s="4">
        <v>55.59</v>
      </c>
      <c r="Y50" s="4">
        <v>63.74</v>
      </c>
      <c r="Z50" s="4">
        <v>73.37</v>
      </c>
      <c r="AA50" s="4">
        <v>81.53</v>
      </c>
      <c r="AB50" s="4">
        <v>85.23</v>
      </c>
    </row>
    <row r="51" spans="3:28">
      <c r="C51" s="1">
        <v>53</v>
      </c>
      <c r="D51" s="1"/>
      <c r="E51" s="4">
        <v>20.16</v>
      </c>
      <c r="F51" s="4">
        <v>22.4</v>
      </c>
      <c r="G51" s="4">
        <v>25.76</v>
      </c>
      <c r="H51" s="4">
        <v>29.86</v>
      </c>
      <c r="I51" s="4">
        <v>32.479999999999997</v>
      </c>
      <c r="J51" s="4">
        <v>33.97</v>
      </c>
      <c r="K51" s="4">
        <v>28.56</v>
      </c>
      <c r="L51" s="4">
        <v>31.92</v>
      </c>
      <c r="M51" s="4">
        <v>36.4</v>
      </c>
      <c r="N51" s="4">
        <v>41.62</v>
      </c>
      <c r="O51" s="4">
        <v>47.03</v>
      </c>
      <c r="P51" s="4">
        <v>49.09</v>
      </c>
      <c r="Q51" s="4">
        <v>40.31</v>
      </c>
      <c r="R51" s="4">
        <v>44.79</v>
      </c>
      <c r="S51" s="4">
        <v>51.51</v>
      </c>
      <c r="T51" s="4">
        <v>59.73</v>
      </c>
      <c r="U51" s="4">
        <v>64.95</v>
      </c>
      <c r="V51" s="4">
        <v>67.94</v>
      </c>
      <c r="W51" s="4">
        <v>51.51</v>
      </c>
      <c r="X51" s="4">
        <v>57.49</v>
      </c>
      <c r="Y51" s="4">
        <v>65.7</v>
      </c>
      <c r="Z51" s="4">
        <v>75.400000000000006</v>
      </c>
      <c r="AA51" s="4">
        <v>84.36</v>
      </c>
      <c r="AB51" s="4">
        <v>88.1</v>
      </c>
    </row>
    <row r="52" spans="3:28">
      <c r="C52" s="1">
        <v>54</v>
      </c>
      <c r="D52" s="1"/>
      <c r="E52" s="4">
        <v>20.68</v>
      </c>
      <c r="F52" s="4">
        <v>23.31</v>
      </c>
      <c r="G52" s="4">
        <v>26.7</v>
      </c>
      <c r="H52" s="4">
        <v>30.83</v>
      </c>
      <c r="I52" s="4">
        <v>33.840000000000003</v>
      </c>
      <c r="J52" s="4">
        <v>35.340000000000003</v>
      </c>
      <c r="K52" s="4">
        <v>29.14</v>
      </c>
      <c r="L52" s="4">
        <v>32.9</v>
      </c>
      <c r="M52" s="4">
        <v>37.409999999999997</v>
      </c>
      <c r="N52" s="4">
        <v>42.68</v>
      </c>
      <c r="O52" s="4">
        <v>48.5</v>
      </c>
      <c r="P52" s="4">
        <v>50.57</v>
      </c>
      <c r="Q52" s="4">
        <v>41.36</v>
      </c>
      <c r="R52" s="4">
        <v>46.62</v>
      </c>
      <c r="S52" s="4">
        <v>53.39</v>
      </c>
      <c r="T52" s="4">
        <v>61.66</v>
      </c>
      <c r="U52" s="4">
        <v>67.680000000000007</v>
      </c>
      <c r="V52" s="4">
        <v>70.69</v>
      </c>
      <c r="W52" s="4">
        <v>52.64</v>
      </c>
      <c r="X52" s="4">
        <v>59.41</v>
      </c>
      <c r="Y52" s="4">
        <v>67.680000000000007</v>
      </c>
      <c r="Z52" s="4">
        <v>77.459999999999994</v>
      </c>
      <c r="AA52" s="4">
        <v>87.23</v>
      </c>
      <c r="AB52" s="4">
        <v>90.99</v>
      </c>
    </row>
    <row r="53" spans="3:28">
      <c r="C53" s="1">
        <v>55</v>
      </c>
      <c r="D53" s="1"/>
      <c r="E53" s="4">
        <v>21.59</v>
      </c>
      <c r="F53" s="4">
        <v>24.24</v>
      </c>
      <c r="G53" s="4">
        <v>27.65</v>
      </c>
      <c r="H53" s="4">
        <v>31.81</v>
      </c>
      <c r="I53" s="4">
        <v>35.22</v>
      </c>
      <c r="J53" s="4">
        <v>36.74</v>
      </c>
      <c r="K53" s="4">
        <v>30.11</v>
      </c>
      <c r="L53" s="4">
        <v>33.89</v>
      </c>
      <c r="M53" s="4">
        <v>38.44</v>
      </c>
      <c r="N53" s="4">
        <v>43.74</v>
      </c>
      <c r="O53" s="4">
        <v>49.99</v>
      </c>
      <c r="P53" s="4">
        <v>52.07</v>
      </c>
      <c r="Q53" s="4">
        <v>43.17</v>
      </c>
      <c r="R53" s="4">
        <v>48.48</v>
      </c>
      <c r="S53" s="4">
        <v>55.29</v>
      </c>
      <c r="T53" s="4">
        <v>63.62</v>
      </c>
      <c r="U53" s="4">
        <v>70.44</v>
      </c>
      <c r="V53" s="4">
        <v>73.47</v>
      </c>
      <c r="W53" s="4">
        <v>54.53</v>
      </c>
      <c r="X53" s="4">
        <v>61.35</v>
      </c>
      <c r="Y53" s="4">
        <v>69.680000000000007</v>
      </c>
      <c r="Z53" s="4">
        <v>79.53</v>
      </c>
      <c r="AA53" s="4">
        <v>90.13</v>
      </c>
      <c r="AB53" s="4">
        <v>93.92</v>
      </c>
    </row>
    <row r="54" spans="3:28">
      <c r="C54" s="1">
        <v>56</v>
      </c>
      <c r="D54" s="1"/>
      <c r="E54" s="4">
        <v>22.5</v>
      </c>
      <c r="F54" s="4">
        <v>25.17</v>
      </c>
      <c r="G54" s="4">
        <v>28.61</v>
      </c>
      <c r="H54" s="4">
        <v>32.799999999999997</v>
      </c>
      <c r="I54" s="4">
        <v>36.619999999999997</v>
      </c>
      <c r="J54" s="4">
        <v>38.14</v>
      </c>
      <c r="K54" s="4">
        <v>31.09</v>
      </c>
      <c r="L54" s="4">
        <v>34.9</v>
      </c>
      <c r="M54" s="4">
        <v>39.479999999999997</v>
      </c>
      <c r="N54" s="4">
        <v>44.82</v>
      </c>
      <c r="O54" s="4">
        <v>51.49</v>
      </c>
      <c r="P54" s="4">
        <v>53.59</v>
      </c>
      <c r="Q54" s="4">
        <v>45.01</v>
      </c>
      <c r="R54" s="4">
        <v>50.35</v>
      </c>
      <c r="S54" s="4">
        <v>57.21</v>
      </c>
      <c r="T54" s="4">
        <v>65.61</v>
      </c>
      <c r="U54" s="4">
        <v>73.23</v>
      </c>
      <c r="V54" s="4">
        <v>76.290000000000006</v>
      </c>
      <c r="W54" s="4">
        <v>56.45</v>
      </c>
      <c r="X54" s="4">
        <v>63.32</v>
      </c>
      <c r="Y54" s="4">
        <v>71.709999999999994</v>
      </c>
      <c r="Z54" s="4">
        <v>81.63</v>
      </c>
      <c r="AA54" s="4">
        <v>93.07</v>
      </c>
      <c r="AB54" s="4">
        <v>96.88</v>
      </c>
    </row>
    <row r="55" spans="3:28">
      <c r="C55" s="1">
        <v>57</v>
      </c>
      <c r="D55" s="1"/>
      <c r="E55" s="4">
        <v>23.05</v>
      </c>
      <c r="F55" s="4">
        <v>26.12</v>
      </c>
      <c r="G55" s="4">
        <v>29.58</v>
      </c>
      <c r="H55" s="4">
        <v>33.799999999999997</v>
      </c>
      <c r="I55" s="4">
        <v>38.409999999999997</v>
      </c>
      <c r="J55" s="4">
        <v>39.950000000000003</v>
      </c>
      <c r="K55" s="4">
        <v>31.69</v>
      </c>
      <c r="L55" s="4">
        <v>35.92</v>
      </c>
      <c r="M55" s="4">
        <v>40.53</v>
      </c>
      <c r="N55" s="4">
        <v>45.91</v>
      </c>
      <c r="O55" s="4">
        <v>53.4</v>
      </c>
      <c r="P55" s="4">
        <v>55.51</v>
      </c>
      <c r="Q55" s="4">
        <v>46.1</v>
      </c>
      <c r="R55" s="4">
        <v>52.24</v>
      </c>
      <c r="S55" s="4">
        <v>59.16</v>
      </c>
      <c r="T55" s="4">
        <v>67.61</v>
      </c>
      <c r="U55" s="4">
        <v>76.83</v>
      </c>
      <c r="V55" s="4">
        <v>79.900000000000006</v>
      </c>
      <c r="W55" s="4">
        <v>57.62</v>
      </c>
      <c r="X55" s="4">
        <v>65.3</v>
      </c>
      <c r="Y55" s="4">
        <v>73.760000000000005</v>
      </c>
      <c r="Z55" s="4">
        <v>83.74</v>
      </c>
      <c r="AA55" s="4">
        <v>96.8</v>
      </c>
      <c r="AB55" s="4">
        <v>100.65</v>
      </c>
    </row>
    <row r="56" spans="3:28">
      <c r="C56" s="1">
        <v>58</v>
      </c>
      <c r="D56" s="1"/>
      <c r="E56" s="4">
        <v>23.99</v>
      </c>
      <c r="F56" s="4">
        <v>27.08</v>
      </c>
      <c r="G56" s="4">
        <v>30.56</v>
      </c>
      <c r="H56" s="4">
        <v>34.82</v>
      </c>
      <c r="I56" s="4">
        <v>40.229999999999997</v>
      </c>
      <c r="J56" s="4">
        <v>41.78</v>
      </c>
      <c r="K56" s="4">
        <v>32.69</v>
      </c>
      <c r="L56" s="4">
        <v>36.94</v>
      </c>
      <c r="M56" s="4">
        <v>41.59</v>
      </c>
      <c r="N56" s="4">
        <v>47</v>
      </c>
      <c r="O56" s="4">
        <v>55.32</v>
      </c>
      <c r="P56" s="4">
        <v>57.45</v>
      </c>
      <c r="Q56" s="4">
        <v>47.97</v>
      </c>
      <c r="R56" s="4">
        <v>54.16</v>
      </c>
      <c r="S56" s="4">
        <v>61.12</v>
      </c>
      <c r="T56" s="4">
        <v>69.63</v>
      </c>
      <c r="U56" s="4">
        <v>80.47</v>
      </c>
      <c r="V56" s="4">
        <v>83.56</v>
      </c>
      <c r="W56" s="4">
        <v>59.58</v>
      </c>
      <c r="X56" s="4">
        <v>67.31</v>
      </c>
      <c r="Y56" s="4">
        <v>75.819999999999993</v>
      </c>
      <c r="Z56" s="4">
        <v>85.88</v>
      </c>
      <c r="AA56" s="4">
        <v>100.58</v>
      </c>
      <c r="AB56" s="4">
        <v>104.45</v>
      </c>
    </row>
    <row r="57" spans="3:28">
      <c r="C57" s="1">
        <v>59</v>
      </c>
      <c r="D57" s="1"/>
      <c r="E57" s="4">
        <v>24.93</v>
      </c>
      <c r="F57" s="4">
        <v>28.05</v>
      </c>
      <c r="G57" s="4">
        <v>31.56</v>
      </c>
      <c r="H57" s="4">
        <v>35.840000000000003</v>
      </c>
      <c r="I57" s="4">
        <v>42.07</v>
      </c>
      <c r="J57" s="4">
        <v>43.63</v>
      </c>
      <c r="K57" s="4">
        <v>33.700000000000003</v>
      </c>
      <c r="L57" s="4">
        <v>37.979999999999997</v>
      </c>
      <c r="M57" s="4">
        <v>42.66</v>
      </c>
      <c r="N57" s="4">
        <v>48.11</v>
      </c>
      <c r="O57" s="4">
        <v>57.27</v>
      </c>
      <c r="P57" s="4">
        <v>59.41</v>
      </c>
      <c r="Q57" s="4">
        <v>49.87</v>
      </c>
      <c r="R57" s="4">
        <v>56.1</v>
      </c>
      <c r="S57" s="4">
        <v>63.11</v>
      </c>
      <c r="T57" s="4">
        <v>71.680000000000007</v>
      </c>
      <c r="U57" s="4">
        <v>84.15</v>
      </c>
      <c r="V57" s="4">
        <v>87.26</v>
      </c>
      <c r="W57" s="4">
        <v>61.55</v>
      </c>
      <c r="X57" s="4">
        <v>69.34</v>
      </c>
      <c r="Y57" s="4">
        <v>77.91</v>
      </c>
      <c r="Z57" s="4">
        <v>88.04</v>
      </c>
      <c r="AA57" s="4">
        <v>104.41</v>
      </c>
      <c r="AB57" s="4">
        <v>108.3</v>
      </c>
    </row>
    <row r="58" spans="3:28">
      <c r="C58" s="1">
        <v>60</v>
      </c>
      <c r="D58" s="1"/>
      <c r="E58" s="4">
        <v>25.11</v>
      </c>
      <c r="F58" s="4">
        <v>28.64</v>
      </c>
      <c r="G58" s="4">
        <v>32.17</v>
      </c>
      <c r="H58" s="4">
        <v>36.869999999999997</v>
      </c>
      <c r="I58" s="4">
        <v>43.15</v>
      </c>
      <c r="J58" s="4">
        <v>44.72</v>
      </c>
      <c r="K58" s="4">
        <v>33.93</v>
      </c>
      <c r="L58" s="4">
        <v>38.64</v>
      </c>
      <c r="M58" s="4">
        <v>43.35</v>
      </c>
      <c r="N58" s="4">
        <v>49.23</v>
      </c>
      <c r="O58" s="4">
        <v>58.45</v>
      </c>
      <c r="P58" s="4">
        <v>60.61</v>
      </c>
      <c r="Q58" s="4">
        <v>50.21</v>
      </c>
      <c r="R58" s="4">
        <v>57.27</v>
      </c>
      <c r="S58" s="4">
        <v>64.33</v>
      </c>
      <c r="T58" s="4">
        <v>73.75</v>
      </c>
      <c r="U58" s="4">
        <v>86.3</v>
      </c>
      <c r="V58" s="4">
        <v>89.44</v>
      </c>
      <c r="W58" s="4">
        <v>61.98</v>
      </c>
      <c r="X58" s="4">
        <v>70.61</v>
      </c>
      <c r="Y58" s="4">
        <v>79.239999999999995</v>
      </c>
      <c r="Z58" s="4">
        <v>90.23</v>
      </c>
      <c r="AA58" s="4">
        <v>106.7</v>
      </c>
      <c r="AB58" s="4">
        <v>110.62</v>
      </c>
    </row>
    <row r="59" spans="3:28">
      <c r="C59" s="1">
        <v>61</v>
      </c>
      <c r="D59" s="1"/>
      <c r="E59" s="4">
        <v>25.28</v>
      </c>
      <c r="F59" s="4">
        <v>29.23</v>
      </c>
      <c r="G59" s="4">
        <v>32.79</v>
      </c>
      <c r="H59" s="4">
        <v>37.92</v>
      </c>
      <c r="I59" s="4">
        <v>45.03</v>
      </c>
      <c r="J59" s="4">
        <v>46.61</v>
      </c>
      <c r="K59" s="4">
        <v>34.17</v>
      </c>
      <c r="L59" s="4">
        <v>39.299999999999997</v>
      </c>
      <c r="M59" s="4">
        <v>44.04</v>
      </c>
      <c r="N59" s="4">
        <v>50.36</v>
      </c>
      <c r="O59" s="4">
        <v>60.44</v>
      </c>
      <c r="P59" s="4">
        <v>62.61</v>
      </c>
      <c r="Q59" s="4">
        <v>50.56</v>
      </c>
      <c r="R59" s="4">
        <v>58.46</v>
      </c>
      <c r="S59" s="4">
        <v>65.569999999999993</v>
      </c>
      <c r="T59" s="4">
        <v>75.84</v>
      </c>
      <c r="U59" s="4">
        <v>90.06</v>
      </c>
      <c r="V59" s="4">
        <v>93.22</v>
      </c>
      <c r="W59" s="4">
        <v>62.41</v>
      </c>
      <c r="X59" s="4">
        <v>71.89</v>
      </c>
      <c r="Y59" s="4">
        <v>80.58</v>
      </c>
      <c r="Z59" s="4">
        <v>92.43</v>
      </c>
      <c r="AA59" s="4">
        <v>110.6</v>
      </c>
      <c r="AB59" s="4">
        <v>114.55</v>
      </c>
    </row>
    <row r="60" spans="3:28">
      <c r="C60" s="1">
        <v>62</v>
      </c>
      <c r="D60" s="1"/>
      <c r="E60" s="4">
        <v>25.28</v>
      </c>
      <c r="F60" s="4">
        <v>29.63</v>
      </c>
      <c r="G60" s="4">
        <v>33.18</v>
      </c>
      <c r="H60" s="4">
        <v>38.71</v>
      </c>
      <c r="I60" s="4">
        <v>47.01</v>
      </c>
      <c r="J60" s="4">
        <v>48.59</v>
      </c>
      <c r="K60" s="4">
        <v>34.17</v>
      </c>
      <c r="L60" s="4">
        <v>39.700000000000003</v>
      </c>
      <c r="M60" s="4">
        <v>44.44</v>
      </c>
      <c r="N60" s="4">
        <v>51.15</v>
      </c>
      <c r="O60" s="4">
        <v>62.41</v>
      </c>
      <c r="P60" s="4">
        <v>64.58</v>
      </c>
      <c r="Q60" s="4">
        <v>50.56</v>
      </c>
      <c r="R60" s="4">
        <v>59.25</v>
      </c>
      <c r="S60" s="4">
        <v>66.36</v>
      </c>
      <c r="T60" s="4">
        <v>77.42</v>
      </c>
      <c r="U60" s="4">
        <v>94.01</v>
      </c>
      <c r="V60" s="4">
        <v>97.17</v>
      </c>
      <c r="W60" s="4">
        <v>62.41</v>
      </c>
      <c r="X60" s="4">
        <v>72.680000000000007</v>
      </c>
      <c r="Y60" s="4">
        <v>81.37</v>
      </c>
      <c r="Z60" s="4">
        <v>94.01</v>
      </c>
      <c r="AA60" s="4">
        <v>114.55</v>
      </c>
      <c r="AB60" s="4">
        <v>118.5</v>
      </c>
    </row>
    <row r="61" spans="3:28">
      <c r="C61" s="1">
        <v>63</v>
      </c>
      <c r="D61" s="1"/>
      <c r="E61" s="4">
        <v>25.28</v>
      </c>
      <c r="F61" s="4">
        <v>30.02</v>
      </c>
      <c r="G61" s="4">
        <v>33.58</v>
      </c>
      <c r="H61" s="4">
        <v>39.5</v>
      </c>
      <c r="I61" s="4">
        <v>48.98</v>
      </c>
      <c r="J61" s="4">
        <v>50.56</v>
      </c>
      <c r="K61" s="4">
        <v>34.17</v>
      </c>
      <c r="L61" s="4">
        <v>40.090000000000003</v>
      </c>
      <c r="M61" s="4">
        <v>44.83</v>
      </c>
      <c r="N61" s="4">
        <v>51.94</v>
      </c>
      <c r="O61" s="4">
        <v>64.39</v>
      </c>
      <c r="P61" s="4">
        <v>66.56</v>
      </c>
      <c r="Q61" s="4">
        <v>50.56</v>
      </c>
      <c r="R61" s="4">
        <v>60.04</v>
      </c>
      <c r="S61" s="4">
        <v>67.150000000000006</v>
      </c>
      <c r="T61" s="4">
        <v>79</v>
      </c>
      <c r="U61" s="4">
        <v>97.96</v>
      </c>
      <c r="V61" s="4">
        <v>101.12</v>
      </c>
      <c r="W61" s="4">
        <v>62.41</v>
      </c>
      <c r="X61" s="4">
        <v>73.47</v>
      </c>
      <c r="Y61" s="4">
        <v>82.16</v>
      </c>
      <c r="Z61" s="4">
        <v>95.59</v>
      </c>
      <c r="AA61" s="4">
        <v>118.5</v>
      </c>
      <c r="AB61" s="4">
        <v>122.45</v>
      </c>
    </row>
    <row r="62" spans="3:28">
      <c r="C62" s="1">
        <v>64</v>
      </c>
      <c r="D62" s="1"/>
      <c r="E62" s="4">
        <v>25.28</v>
      </c>
      <c r="F62" s="4">
        <v>31.21</v>
      </c>
      <c r="G62" s="4">
        <v>36.74</v>
      </c>
      <c r="H62" s="4">
        <v>43.45</v>
      </c>
      <c r="I62" s="4">
        <v>51.35</v>
      </c>
      <c r="J62" s="4">
        <v>52.93</v>
      </c>
      <c r="K62" s="4">
        <v>34.17</v>
      </c>
      <c r="L62" s="4">
        <v>41.28</v>
      </c>
      <c r="M62" s="4">
        <v>47.99</v>
      </c>
      <c r="N62" s="4">
        <v>55.89</v>
      </c>
      <c r="O62" s="4">
        <v>66.760000000000005</v>
      </c>
      <c r="P62" s="4">
        <v>68.930000000000007</v>
      </c>
      <c r="Q62" s="4">
        <v>50.56</v>
      </c>
      <c r="R62" s="4">
        <v>62.41</v>
      </c>
      <c r="S62" s="4">
        <v>73.47</v>
      </c>
      <c r="T62" s="4">
        <v>86.9</v>
      </c>
      <c r="U62" s="4">
        <v>102.7</v>
      </c>
      <c r="V62" s="4">
        <v>105.86</v>
      </c>
      <c r="W62" s="4">
        <v>62.41</v>
      </c>
      <c r="X62" s="4">
        <v>75.84</v>
      </c>
      <c r="Y62" s="4">
        <v>88.48</v>
      </c>
      <c r="Z62" s="4">
        <v>103.49</v>
      </c>
      <c r="AA62" s="4">
        <v>123.24</v>
      </c>
      <c r="AB62" s="4">
        <v>127.19</v>
      </c>
    </row>
    <row r="63" spans="3:28">
      <c r="C63" s="1"/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3:28">
      <c r="C64" s="1"/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3:28">
      <c r="C65" s="1"/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3:28">
      <c r="C66" s="1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3:28">
      <c r="C67" s="1"/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3:28">
      <c r="C68" s="1"/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3:28">
      <c r="C69" s="1"/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3:28">
      <c r="C70" s="1"/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3:28">
      <c r="C71" s="1"/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3:28">
      <c r="C72" s="1"/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3:28">
      <c r="C73" s="1"/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3:28">
      <c r="C74" s="1"/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3:28">
      <c r="C75" s="1"/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3:28"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3:28">
      <c r="C77" s="1"/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3:28">
      <c r="C78" s="1"/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3:28">
      <c r="C79" s="1"/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3:28">
      <c r="C80" s="1"/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3:28">
      <c r="C81" s="1"/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3:28">
      <c r="C82" s="1"/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3:28">
      <c r="C83" s="1"/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3:28">
      <c r="C84" s="1"/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3:28">
      <c r="C85" s="1"/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3:28">
      <c r="C86" s="1"/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3:28"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32C48-B87E-4E01-80DA-F4BB9560FCCD}">
  <sheetPr codeName="Sheet91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125</v>
      </c>
      <c r="C6" s="5" t="s">
        <v>82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2</v>
      </c>
      <c r="F12" s="1">
        <v>2</v>
      </c>
      <c r="G12" s="1">
        <v>2</v>
      </c>
      <c r="H12" s="1">
        <v>2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2</v>
      </c>
      <c r="F16" s="4">
        <v>2.75</v>
      </c>
      <c r="G16" s="4">
        <v>4</v>
      </c>
      <c r="H16" s="4">
        <v>5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2</v>
      </c>
      <c r="F17" s="4">
        <v>2.75</v>
      </c>
      <c r="G17" s="4">
        <v>4</v>
      </c>
      <c r="H17" s="4">
        <v>5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2</v>
      </c>
      <c r="F18" s="4">
        <v>2.75</v>
      </c>
      <c r="G18" s="4">
        <v>4</v>
      </c>
      <c r="H18" s="4">
        <v>5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2</v>
      </c>
      <c r="F19" s="4">
        <v>2.75</v>
      </c>
      <c r="G19" s="4">
        <v>4</v>
      </c>
      <c r="H19" s="4">
        <v>5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2</v>
      </c>
      <c r="F20" s="4">
        <v>2.75</v>
      </c>
      <c r="G20" s="4">
        <v>4</v>
      </c>
      <c r="H20" s="4">
        <v>5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2</v>
      </c>
      <c r="F21" s="4">
        <v>2.75</v>
      </c>
      <c r="G21" s="4">
        <v>4</v>
      </c>
      <c r="H21" s="4">
        <v>5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2</v>
      </c>
      <c r="F22" s="4">
        <v>2.75</v>
      </c>
      <c r="G22" s="4">
        <v>4</v>
      </c>
      <c r="H22" s="4">
        <v>5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2</v>
      </c>
      <c r="F23" s="4">
        <v>2.75</v>
      </c>
      <c r="G23" s="4">
        <v>4</v>
      </c>
      <c r="H23" s="4">
        <v>5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2</v>
      </c>
      <c r="F24" s="4">
        <v>2.75</v>
      </c>
      <c r="G24" s="4">
        <v>4</v>
      </c>
      <c r="H24" s="4">
        <v>5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2</v>
      </c>
      <c r="F25" s="4">
        <v>2.75</v>
      </c>
      <c r="G25" s="4">
        <v>4</v>
      </c>
      <c r="H25" s="4">
        <v>5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2</v>
      </c>
      <c r="F26" s="4">
        <v>2.75</v>
      </c>
      <c r="G26" s="4">
        <v>4</v>
      </c>
      <c r="H26" s="4">
        <v>5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2</v>
      </c>
      <c r="F27" s="4">
        <v>2.75</v>
      </c>
      <c r="G27" s="4">
        <v>4</v>
      </c>
      <c r="H27" s="4">
        <v>5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2</v>
      </c>
      <c r="F28" s="4">
        <v>2.75</v>
      </c>
      <c r="G28" s="4">
        <v>4</v>
      </c>
      <c r="H28" s="4">
        <v>5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2</v>
      </c>
      <c r="F29" s="4">
        <v>2.75</v>
      </c>
      <c r="G29" s="4">
        <v>4</v>
      </c>
      <c r="H29" s="4">
        <v>5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2</v>
      </c>
      <c r="F30" s="4">
        <v>2.75</v>
      </c>
      <c r="G30" s="4">
        <v>4</v>
      </c>
      <c r="H30" s="4">
        <v>5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2</v>
      </c>
      <c r="F31" s="4">
        <v>2.75</v>
      </c>
      <c r="G31" s="4">
        <v>4</v>
      </c>
      <c r="H31" s="4">
        <v>5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2</v>
      </c>
      <c r="F32" s="4">
        <v>2.75</v>
      </c>
      <c r="G32" s="4">
        <v>4</v>
      </c>
      <c r="H32" s="4">
        <v>5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2</v>
      </c>
      <c r="F33" s="4">
        <v>2.75</v>
      </c>
      <c r="G33" s="4">
        <v>4</v>
      </c>
      <c r="H33" s="4">
        <v>5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2</v>
      </c>
      <c r="F34" s="4">
        <v>2.75</v>
      </c>
      <c r="G34" s="4">
        <v>4</v>
      </c>
      <c r="H34" s="4">
        <v>5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2</v>
      </c>
      <c r="F35" s="4">
        <v>2.75</v>
      </c>
      <c r="G35" s="4">
        <v>4</v>
      </c>
      <c r="H35" s="4">
        <v>5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2</v>
      </c>
      <c r="F36" s="4">
        <v>2.75</v>
      </c>
      <c r="G36" s="4">
        <v>4</v>
      </c>
      <c r="H36" s="4">
        <v>5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2</v>
      </c>
      <c r="F37" s="4">
        <v>2.75</v>
      </c>
      <c r="G37" s="4">
        <v>4</v>
      </c>
      <c r="H37" s="4">
        <v>5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2</v>
      </c>
      <c r="F38" s="4">
        <v>2.75</v>
      </c>
      <c r="G38" s="4">
        <v>4</v>
      </c>
      <c r="H38" s="4">
        <v>5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2</v>
      </c>
      <c r="F39" s="4">
        <v>2.75</v>
      </c>
      <c r="G39" s="4">
        <v>4</v>
      </c>
      <c r="H39" s="4">
        <v>5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2</v>
      </c>
      <c r="F40" s="4">
        <v>2.75</v>
      </c>
      <c r="G40" s="4">
        <v>4</v>
      </c>
      <c r="H40" s="4">
        <v>5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2</v>
      </c>
      <c r="F41" s="4">
        <v>2.75</v>
      </c>
      <c r="G41" s="4">
        <v>4</v>
      </c>
      <c r="H41" s="4">
        <v>5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2</v>
      </c>
      <c r="F42" s="4">
        <v>2.75</v>
      </c>
      <c r="G42" s="4">
        <v>4</v>
      </c>
      <c r="H42" s="4">
        <v>5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2</v>
      </c>
      <c r="F43" s="4">
        <v>2.75</v>
      </c>
      <c r="G43" s="4">
        <v>4</v>
      </c>
      <c r="H43" s="4">
        <v>5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2</v>
      </c>
      <c r="F44" s="4">
        <v>2.75</v>
      </c>
      <c r="G44" s="4">
        <v>4</v>
      </c>
      <c r="H44" s="4">
        <v>5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2</v>
      </c>
      <c r="F45" s="4">
        <v>2.75</v>
      </c>
      <c r="G45" s="4">
        <v>4</v>
      </c>
      <c r="H45" s="4">
        <v>5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2</v>
      </c>
      <c r="F46" s="4">
        <v>2.75</v>
      </c>
      <c r="G46" s="4">
        <v>4</v>
      </c>
      <c r="H46" s="4">
        <v>5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2</v>
      </c>
      <c r="F47" s="4">
        <v>2.75</v>
      </c>
      <c r="G47" s="4">
        <v>4</v>
      </c>
      <c r="H47" s="4">
        <v>5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</v>
      </c>
      <c r="F48" s="4">
        <v>2.75</v>
      </c>
      <c r="G48" s="4">
        <v>4</v>
      </c>
      <c r="H48" s="4">
        <v>5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</v>
      </c>
      <c r="F49" s="4">
        <v>2.75</v>
      </c>
      <c r="G49" s="4">
        <v>4</v>
      </c>
      <c r="H49" s="4">
        <v>5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</v>
      </c>
      <c r="F50" s="4">
        <v>2.75</v>
      </c>
      <c r="G50" s="4">
        <v>4</v>
      </c>
      <c r="H50" s="4">
        <v>5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</v>
      </c>
      <c r="F51" s="4">
        <v>2.75</v>
      </c>
      <c r="G51" s="4">
        <v>4</v>
      </c>
      <c r="H51" s="4">
        <v>5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</v>
      </c>
      <c r="F52" s="4">
        <v>2.75</v>
      </c>
      <c r="G52" s="4">
        <v>4</v>
      </c>
      <c r="H52" s="4">
        <v>5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2</v>
      </c>
      <c r="F53" s="4">
        <v>2.75</v>
      </c>
      <c r="G53" s="4">
        <v>4</v>
      </c>
      <c r="H53" s="4">
        <v>5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2</v>
      </c>
      <c r="F54" s="4">
        <v>2.75</v>
      </c>
      <c r="G54" s="4">
        <v>4</v>
      </c>
      <c r="H54" s="4">
        <v>5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2</v>
      </c>
      <c r="F55" s="4">
        <v>2.75</v>
      </c>
      <c r="G55" s="4">
        <v>4</v>
      </c>
      <c r="H55" s="4">
        <v>5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2</v>
      </c>
      <c r="F56" s="4">
        <v>2.75</v>
      </c>
      <c r="G56" s="4">
        <v>4</v>
      </c>
      <c r="H56" s="4">
        <v>5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2</v>
      </c>
      <c r="F57" s="4">
        <v>2.75</v>
      </c>
      <c r="G57" s="4">
        <v>4</v>
      </c>
      <c r="H57" s="4">
        <v>5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2</v>
      </c>
      <c r="F58" s="4">
        <v>2.75</v>
      </c>
      <c r="G58" s="4">
        <v>4</v>
      </c>
      <c r="H58" s="4">
        <v>5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2</v>
      </c>
      <c r="F59" s="4">
        <v>2.75</v>
      </c>
      <c r="G59" s="4">
        <v>4</v>
      </c>
      <c r="H59" s="4">
        <v>5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2</v>
      </c>
      <c r="F60" s="4">
        <v>2.75</v>
      </c>
      <c r="G60" s="4">
        <v>4</v>
      </c>
      <c r="H60" s="4">
        <v>5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2</v>
      </c>
      <c r="F61" s="4">
        <v>2.75</v>
      </c>
      <c r="G61" s="4">
        <v>4</v>
      </c>
      <c r="H61" s="4">
        <v>5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4</v>
      </c>
      <c r="F62" s="4">
        <v>4.75</v>
      </c>
      <c r="G62" s="4">
        <v>8</v>
      </c>
      <c r="H62" s="4">
        <v>9</v>
      </c>
      <c r="I62" s="4"/>
      <c r="J62" s="4"/>
      <c r="K62" s="4"/>
      <c r="L62" s="4"/>
      <c r="M62" s="4"/>
      <c r="N62" s="4"/>
      <c r="O62" s="4"/>
    </row>
    <row r="63" spans="3:15">
      <c r="C63" s="1"/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3:15">
      <c r="C64" s="1"/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3:15">
      <c r="C65" s="1"/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3:15">
      <c r="C66" s="1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3:15">
      <c r="C67" s="1"/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3:15">
      <c r="C68" s="1"/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3:15">
      <c r="C69" s="1"/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3:15">
      <c r="C70" s="1"/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1"/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3:15">
      <c r="C72" s="1"/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3:15">
      <c r="C73" s="1"/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3:15">
      <c r="C74" s="1"/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1"/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1"/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3:15">
      <c r="C78" s="1"/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3:15">
      <c r="C79" s="1"/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3:15">
      <c r="C80" s="1"/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3:15">
      <c r="C81" s="1"/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3:15">
      <c r="C82" s="1"/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3:15">
      <c r="C83" s="1"/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>
      <c r="C84" s="1"/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>
      <c r="C85" s="1"/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>
      <c r="C86" s="1"/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048E7-FFE3-46AD-97FC-2C684D989B1B}">
  <sheetPr codeName="Sheet92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125</v>
      </c>
      <c r="C6" s="5" t="s">
        <v>83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4</v>
      </c>
      <c r="F12" s="1">
        <v>4</v>
      </c>
      <c r="G12" s="1">
        <v>4</v>
      </c>
      <c r="H12" s="1">
        <v>4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2.16</v>
      </c>
      <c r="F16" s="4">
        <v>2.97</v>
      </c>
      <c r="G16" s="4">
        <v>4.32</v>
      </c>
      <c r="H16" s="4">
        <v>5.4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2.16</v>
      </c>
      <c r="F17" s="4">
        <v>2.97</v>
      </c>
      <c r="G17" s="4">
        <v>4.32</v>
      </c>
      <c r="H17" s="4">
        <v>5.4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2.16</v>
      </c>
      <c r="F18" s="4">
        <v>2.97</v>
      </c>
      <c r="G18" s="4">
        <v>4.32</v>
      </c>
      <c r="H18" s="4">
        <v>5.4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2.16</v>
      </c>
      <c r="F19" s="4">
        <v>2.97</v>
      </c>
      <c r="G19" s="4">
        <v>4.32</v>
      </c>
      <c r="H19" s="4">
        <v>5.4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2.16</v>
      </c>
      <c r="F20" s="4">
        <v>2.97</v>
      </c>
      <c r="G20" s="4">
        <v>4.32</v>
      </c>
      <c r="H20" s="4">
        <v>5.4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2.16</v>
      </c>
      <c r="F21" s="4">
        <v>2.97</v>
      </c>
      <c r="G21" s="4">
        <v>4.32</v>
      </c>
      <c r="H21" s="4">
        <v>5.4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2.16</v>
      </c>
      <c r="F22" s="4">
        <v>2.97</v>
      </c>
      <c r="G22" s="4">
        <v>4.32</v>
      </c>
      <c r="H22" s="4">
        <v>5.4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2.16</v>
      </c>
      <c r="F23" s="4">
        <v>2.97</v>
      </c>
      <c r="G23" s="4">
        <v>4.32</v>
      </c>
      <c r="H23" s="4">
        <v>5.4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2.16</v>
      </c>
      <c r="F24" s="4">
        <v>2.97</v>
      </c>
      <c r="G24" s="4">
        <v>4.32</v>
      </c>
      <c r="H24" s="4">
        <v>5.4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2.16</v>
      </c>
      <c r="F25" s="4">
        <v>2.97</v>
      </c>
      <c r="G25" s="4">
        <v>4.32</v>
      </c>
      <c r="H25" s="4">
        <v>5.4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2.16</v>
      </c>
      <c r="F26" s="4">
        <v>2.97</v>
      </c>
      <c r="G26" s="4">
        <v>4.32</v>
      </c>
      <c r="H26" s="4">
        <v>5.4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2.16</v>
      </c>
      <c r="F27" s="4">
        <v>2.97</v>
      </c>
      <c r="G27" s="4">
        <v>4.32</v>
      </c>
      <c r="H27" s="4">
        <v>5.4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2.16</v>
      </c>
      <c r="F28" s="4">
        <v>2.97</v>
      </c>
      <c r="G28" s="4">
        <v>4.32</v>
      </c>
      <c r="H28" s="4">
        <v>5.4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2.16</v>
      </c>
      <c r="F29" s="4">
        <v>2.97</v>
      </c>
      <c r="G29" s="4">
        <v>4.32</v>
      </c>
      <c r="H29" s="4">
        <v>5.4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2.16</v>
      </c>
      <c r="F30" s="4">
        <v>2.97</v>
      </c>
      <c r="G30" s="4">
        <v>4.32</v>
      </c>
      <c r="H30" s="4">
        <v>5.4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2.16</v>
      </c>
      <c r="F31" s="4">
        <v>2.97</v>
      </c>
      <c r="G31" s="4">
        <v>4.32</v>
      </c>
      <c r="H31" s="4">
        <v>5.4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2.16</v>
      </c>
      <c r="F32" s="4">
        <v>2.97</v>
      </c>
      <c r="G32" s="4">
        <v>4.32</v>
      </c>
      <c r="H32" s="4">
        <v>5.4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2.16</v>
      </c>
      <c r="F33" s="4">
        <v>2.97</v>
      </c>
      <c r="G33" s="4">
        <v>4.32</v>
      </c>
      <c r="H33" s="4">
        <v>5.4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2.16</v>
      </c>
      <c r="F34" s="4">
        <v>2.97</v>
      </c>
      <c r="G34" s="4">
        <v>4.32</v>
      </c>
      <c r="H34" s="4">
        <v>5.4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2.16</v>
      </c>
      <c r="F35" s="4">
        <v>2.97</v>
      </c>
      <c r="G35" s="4">
        <v>4.32</v>
      </c>
      <c r="H35" s="4">
        <v>5.4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2.16</v>
      </c>
      <c r="F36" s="4">
        <v>2.97</v>
      </c>
      <c r="G36" s="4">
        <v>4.32</v>
      </c>
      <c r="H36" s="4">
        <v>5.4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2.16</v>
      </c>
      <c r="F37" s="4">
        <v>2.97</v>
      </c>
      <c r="G37" s="4">
        <v>4.32</v>
      </c>
      <c r="H37" s="4">
        <v>5.4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2.16</v>
      </c>
      <c r="F38" s="4">
        <v>2.97</v>
      </c>
      <c r="G38" s="4">
        <v>4.32</v>
      </c>
      <c r="H38" s="4">
        <v>5.4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2.16</v>
      </c>
      <c r="F39" s="4">
        <v>2.97</v>
      </c>
      <c r="G39" s="4">
        <v>4.32</v>
      </c>
      <c r="H39" s="4">
        <v>5.4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2.16</v>
      </c>
      <c r="F40" s="4">
        <v>2.97</v>
      </c>
      <c r="G40" s="4">
        <v>4.32</v>
      </c>
      <c r="H40" s="4">
        <v>5.4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2.16</v>
      </c>
      <c r="F41" s="4">
        <v>2.97</v>
      </c>
      <c r="G41" s="4">
        <v>4.32</v>
      </c>
      <c r="H41" s="4">
        <v>5.4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2.16</v>
      </c>
      <c r="F42" s="4">
        <v>2.97</v>
      </c>
      <c r="G42" s="4">
        <v>4.32</v>
      </c>
      <c r="H42" s="4">
        <v>5.4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2.16</v>
      </c>
      <c r="F43" s="4">
        <v>2.97</v>
      </c>
      <c r="G43" s="4">
        <v>4.32</v>
      </c>
      <c r="H43" s="4">
        <v>5.4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2.16</v>
      </c>
      <c r="F44" s="4">
        <v>2.97</v>
      </c>
      <c r="G44" s="4">
        <v>4.32</v>
      </c>
      <c r="H44" s="4">
        <v>5.4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2.16</v>
      </c>
      <c r="F45" s="4">
        <v>2.97</v>
      </c>
      <c r="G45" s="4">
        <v>4.32</v>
      </c>
      <c r="H45" s="4">
        <v>5.4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2.16</v>
      </c>
      <c r="F46" s="4">
        <v>2.97</v>
      </c>
      <c r="G46" s="4">
        <v>4.32</v>
      </c>
      <c r="H46" s="4">
        <v>5.4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2.16</v>
      </c>
      <c r="F47" s="4">
        <v>2.97</v>
      </c>
      <c r="G47" s="4">
        <v>4.32</v>
      </c>
      <c r="H47" s="4">
        <v>5.4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2.16</v>
      </c>
      <c r="F48" s="4">
        <v>2.97</v>
      </c>
      <c r="G48" s="4">
        <v>4.32</v>
      </c>
      <c r="H48" s="4">
        <v>5.4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2.16</v>
      </c>
      <c r="F49" s="4">
        <v>2.97</v>
      </c>
      <c r="G49" s="4">
        <v>4.32</v>
      </c>
      <c r="H49" s="4">
        <v>5.4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2.16</v>
      </c>
      <c r="F50" s="4">
        <v>2.97</v>
      </c>
      <c r="G50" s="4">
        <v>4.32</v>
      </c>
      <c r="H50" s="4">
        <v>5.4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2.16</v>
      </c>
      <c r="F51" s="4">
        <v>2.97</v>
      </c>
      <c r="G51" s="4">
        <v>4.32</v>
      </c>
      <c r="H51" s="4">
        <v>5.4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2.16</v>
      </c>
      <c r="F52" s="4">
        <v>2.97</v>
      </c>
      <c r="G52" s="4">
        <v>4.32</v>
      </c>
      <c r="H52" s="4">
        <v>5.4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2.16</v>
      </c>
      <c r="F53" s="4">
        <v>2.97</v>
      </c>
      <c r="G53" s="4">
        <v>4.32</v>
      </c>
      <c r="H53" s="4">
        <v>5.4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2.16</v>
      </c>
      <c r="F54" s="4">
        <v>2.97</v>
      </c>
      <c r="G54" s="4">
        <v>4.32</v>
      </c>
      <c r="H54" s="4">
        <v>5.4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2.16</v>
      </c>
      <c r="F55" s="4">
        <v>2.97</v>
      </c>
      <c r="G55" s="4">
        <v>4.32</v>
      </c>
      <c r="H55" s="4">
        <v>5.4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2.16</v>
      </c>
      <c r="F56" s="4">
        <v>2.97</v>
      </c>
      <c r="G56" s="4">
        <v>4.32</v>
      </c>
      <c r="H56" s="4">
        <v>5.4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2.16</v>
      </c>
      <c r="F57" s="4">
        <v>2.97</v>
      </c>
      <c r="G57" s="4">
        <v>4.32</v>
      </c>
      <c r="H57" s="4">
        <v>5.4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2.16</v>
      </c>
      <c r="F58" s="4">
        <v>2.97</v>
      </c>
      <c r="G58" s="4">
        <v>4.32</v>
      </c>
      <c r="H58" s="4">
        <v>5.4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2.16</v>
      </c>
      <c r="F59" s="4">
        <v>2.97</v>
      </c>
      <c r="G59" s="4">
        <v>4.32</v>
      </c>
      <c r="H59" s="4">
        <v>5.4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2.16</v>
      </c>
      <c r="F60" s="4">
        <v>2.97</v>
      </c>
      <c r="G60" s="4">
        <v>4.32</v>
      </c>
      <c r="H60" s="4">
        <v>5.4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2.16</v>
      </c>
      <c r="F61" s="4">
        <v>2.97</v>
      </c>
      <c r="G61" s="4">
        <v>4.32</v>
      </c>
      <c r="H61" s="4">
        <v>5.4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4.32</v>
      </c>
      <c r="F62" s="4">
        <v>5.13</v>
      </c>
      <c r="G62" s="4">
        <v>8.64</v>
      </c>
      <c r="H62" s="4">
        <v>9.7200000000000006</v>
      </c>
      <c r="I62" s="4"/>
      <c r="J62" s="4"/>
      <c r="K62" s="4"/>
      <c r="L62" s="4"/>
      <c r="M62" s="4"/>
      <c r="N62" s="4"/>
      <c r="O62" s="4"/>
    </row>
    <row r="63" spans="3:15">
      <c r="C63" s="1"/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3:15">
      <c r="C64" s="1"/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3:15">
      <c r="C65" s="1"/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3:15">
      <c r="C66" s="1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3:15">
      <c r="C67" s="1"/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3:15">
      <c r="C68" s="1"/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3:15">
      <c r="C69" s="1"/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3:15">
      <c r="C70" s="1"/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1"/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3:15">
      <c r="C72" s="1"/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3:15">
      <c r="C73" s="1"/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3:15">
      <c r="C74" s="1"/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1"/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1"/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3:15">
      <c r="C78" s="1"/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3:15">
      <c r="C79" s="1"/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3:15">
      <c r="C80" s="1"/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3:15">
      <c r="C81" s="1"/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3:15">
      <c r="C82" s="1"/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3:15">
      <c r="C83" s="1"/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>
      <c r="C84" s="1"/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>
      <c r="C85" s="1"/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>
      <c r="C86" s="1"/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1B2C-8281-4E07-BF9F-B154AE3D3B34}">
  <sheetPr codeName="Sheet93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</v>
      </c>
      <c r="F16" s="4">
        <v>4.75</v>
      </c>
      <c r="G16" s="4">
        <v>2</v>
      </c>
      <c r="H16" s="4">
        <v>7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</v>
      </c>
      <c r="F17" s="4">
        <v>4.75</v>
      </c>
      <c r="G17" s="4">
        <v>2</v>
      </c>
      <c r="H17" s="4">
        <v>7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</v>
      </c>
      <c r="F18" s="4">
        <v>4.75</v>
      </c>
      <c r="G18" s="4">
        <v>2</v>
      </c>
      <c r="H18" s="4">
        <v>7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</v>
      </c>
      <c r="F19" s="4">
        <v>4.75</v>
      </c>
      <c r="G19" s="4">
        <v>2</v>
      </c>
      <c r="H19" s="4">
        <v>7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</v>
      </c>
      <c r="F20" s="4">
        <v>4.75</v>
      </c>
      <c r="G20" s="4">
        <v>2</v>
      </c>
      <c r="H20" s="4">
        <v>7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</v>
      </c>
      <c r="F21" s="4">
        <v>4.75</v>
      </c>
      <c r="G21" s="4">
        <v>2</v>
      </c>
      <c r="H21" s="4">
        <v>7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</v>
      </c>
      <c r="F22" s="4">
        <v>4.75</v>
      </c>
      <c r="G22" s="4">
        <v>2</v>
      </c>
      <c r="H22" s="4">
        <v>7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</v>
      </c>
      <c r="F23" s="4">
        <v>4.75</v>
      </c>
      <c r="G23" s="4">
        <v>2</v>
      </c>
      <c r="H23" s="4">
        <v>7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</v>
      </c>
      <c r="F24" s="4">
        <v>4.75</v>
      </c>
      <c r="G24" s="4">
        <v>2</v>
      </c>
      <c r="H24" s="4">
        <v>7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</v>
      </c>
      <c r="F25" s="4">
        <v>4.75</v>
      </c>
      <c r="G25" s="4">
        <v>2</v>
      </c>
      <c r="H25" s="4">
        <v>7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</v>
      </c>
      <c r="F26" s="4">
        <v>4.75</v>
      </c>
      <c r="G26" s="4">
        <v>2</v>
      </c>
      <c r="H26" s="4">
        <v>7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</v>
      </c>
      <c r="F27" s="4">
        <v>4.75</v>
      </c>
      <c r="G27" s="4">
        <v>2</v>
      </c>
      <c r="H27" s="4">
        <v>7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</v>
      </c>
      <c r="F28" s="4">
        <v>4.75</v>
      </c>
      <c r="G28" s="4">
        <v>2</v>
      </c>
      <c r="H28" s="4">
        <v>7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</v>
      </c>
      <c r="F29" s="4">
        <v>4.75</v>
      </c>
      <c r="G29" s="4">
        <v>2</v>
      </c>
      <c r="H29" s="4">
        <v>7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</v>
      </c>
      <c r="F30" s="4">
        <v>4.75</v>
      </c>
      <c r="G30" s="4">
        <v>2</v>
      </c>
      <c r="H30" s="4">
        <v>7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</v>
      </c>
      <c r="F31" s="4">
        <v>4.75</v>
      </c>
      <c r="G31" s="4">
        <v>2</v>
      </c>
      <c r="H31" s="4">
        <v>7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</v>
      </c>
      <c r="F32" s="4">
        <v>4.75</v>
      </c>
      <c r="G32" s="4">
        <v>2</v>
      </c>
      <c r="H32" s="4">
        <v>7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</v>
      </c>
      <c r="F33" s="4">
        <v>4.75</v>
      </c>
      <c r="G33" s="4">
        <v>2</v>
      </c>
      <c r="H33" s="4">
        <v>7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</v>
      </c>
      <c r="F34" s="4">
        <v>4.75</v>
      </c>
      <c r="G34" s="4">
        <v>2</v>
      </c>
      <c r="H34" s="4">
        <v>7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</v>
      </c>
      <c r="F35" s="4">
        <v>4.75</v>
      </c>
      <c r="G35" s="4">
        <v>2</v>
      </c>
      <c r="H35" s="4">
        <v>7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</v>
      </c>
      <c r="F36" s="4">
        <v>4.75</v>
      </c>
      <c r="G36" s="4">
        <v>2</v>
      </c>
      <c r="H36" s="4">
        <v>7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</v>
      </c>
      <c r="F37" s="4">
        <v>4.75</v>
      </c>
      <c r="G37" s="4">
        <v>2</v>
      </c>
      <c r="H37" s="4">
        <v>7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</v>
      </c>
      <c r="F38" s="4">
        <v>4.75</v>
      </c>
      <c r="G38" s="4">
        <v>2</v>
      </c>
      <c r="H38" s="4">
        <v>7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</v>
      </c>
      <c r="F39" s="4">
        <v>4.75</v>
      </c>
      <c r="G39" s="4">
        <v>2</v>
      </c>
      <c r="H39" s="4">
        <v>7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</v>
      </c>
      <c r="F40" s="4">
        <v>4.75</v>
      </c>
      <c r="G40" s="4">
        <v>2</v>
      </c>
      <c r="H40" s="4">
        <v>7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</v>
      </c>
      <c r="F41" s="4">
        <v>4.75</v>
      </c>
      <c r="G41" s="4">
        <v>2</v>
      </c>
      <c r="H41" s="4">
        <v>7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</v>
      </c>
      <c r="F42" s="4">
        <v>4.75</v>
      </c>
      <c r="G42" s="4">
        <v>2</v>
      </c>
      <c r="H42" s="4">
        <v>7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</v>
      </c>
      <c r="F43" s="4">
        <v>4.75</v>
      </c>
      <c r="G43" s="4">
        <v>2</v>
      </c>
      <c r="H43" s="4">
        <v>7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</v>
      </c>
      <c r="F44" s="4">
        <v>4.75</v>
      </c>
      <c r="G44" s="4">
        <v>2</v>
      </c>
      <c r="H44" s="4">
        <v>7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</v>
      </c>
      <c r="F45" s="4">
        <v>4.75</v>
      </c>
      <c r="G45" s="4">
        <v>2</v>
      </c>
      <c r="H45" s="4">
        <v>7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</v>
      </c>
      <c r="F46" s="4">
        <v>4.75</v>
      </c>
      <c r="G46" s="4">
        <v>2</v>
      </c>
      <c r="H46" s="4">
        <v>7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</v>
      </c>
      <c r="F47" s="4">
        <v>4.75</v>
      </c>
      <c r="G47" s="4">
        <v>2</v>
      </c>
      <c r="H47" s="4">
        <v>7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</v>
      </c>
      <c r="F48" s="4">
        <v>4.75</v>
      </c>
      <c r="G48" s="4">
        <v>2</v>
      </c>
      <c r="H48" s="4">
        <v>7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1</v>
      </c>
      <c r="F49" s="4">
        <v>4.75</v>
      </c>
      <c r="G49" s="4">
        <v>2</v>
      </c>
      <c r="H49" s="4">
        <v>7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</v>
      </c>
      <c r="F50" s="4">
        <v>4.75</v>
      </c>
      <c r="G50" s="4">
        <v>2</v>
      </c>
      <c r="H50" s="4">
        <v>7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</v>
      </c>
      <c r="F51" s="4">
        <v>4.75</v>
      </c>
      <c r="G51" s="4">
        <v>2</v>
      </c>
      <c r="H51" s="4">
        <v>7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</v>
      </c>
      <c r="F52" s="4">
        <v>4.75</v>
      </c>
      <c r="G52" s="4">
        <v>2</v>
      </c>
      <c r="H52" s="4">
        <v>7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</v>
      </c>
      <c r="F53" s="4">
        <v>4.75</v>
      </c>
      <c r="G53" s="4">
        <v>2</v>
      </c>
      <c r="H53" s="4">
        <v>7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</v>
      </c>
      <c r="F54" s="4">
        <v>4.75</v>
      </c>
      <c r="G54" s="4">
        <v>2</v>
      </c>
      <c r="H54" s="4">
        <v>7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</v>
      </c>
      <c r="F55" s="4">
        <v>4.75</v>
      </c>
      <c r="G55" s="4">
        <v>2</v>
      </c>
      <c r="H55" s="4">
        <v>7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</v>
      </c>
      <c r="F56" s="4">
        <v>4.75</v>
      </c>
      <c r="G56" s="4">
        <v>2</v>
      </c>
      <c r="H56" s="4">
        <v>7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</v>
      </c>
      <c r="F57" s="4">
        <v>4.75</v>
      </c>
      <c r="G57" s="4">
        <v>2</v>
      </c>
      <c r="H57" s="4">
        <v>7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</v>
      </c>
      <c r="F58" s="4">
        <v>4.75</v>
      </c>
      <c r="G58" s="4">
        <v>2</v>
      </c>
      <c r="H58" s="4">
        <v>7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</v>
      </c>
      <c r="F59" s="4">
        <v>4.75</v>
      </c>
      <c r="G59" s="4">
        <v>2</v>
      </c>
      <c r="H59" s="4">
        <v>7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</v>
      </c>
      <c r="F60" s="4">
        <v>4.75</v>
      </c>
      <c r="G60" s="4">
        <v>2</v>
      </c>
      <c r="H60" s="4">
        <v>7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</v>
      </c>
      <c r="F61" s="4">
        <v>4.75</v>
      </c>
      <c r="G61" s="4">
        <v>2</v>
      </c>
      <c r="H61" s="4">
        <v>7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</v>
      </c>
      <c r="F62" s="4">
        <v>4.75</v>
      </c>
      <c r="G62" s="4">
        <v>2</v>
      </c>
      <c r="H62" s="4">
        <v>7</v>
      </c>
      <c r="I62" s="4"/>
      <c r="J62" s="4"/>
      <c r="K62" s="4"/>
      <c r="L62" s="4"/>
      <c r="M62" s="4"/>
      <c r="N62" s="4"/>
      <c r="O62" s="4"/>
    </row>
    <row r="63" spans="3:15">
      <c r="C63" s="1"/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3:15">
      <c r="C64" s="1"/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3:15">
      <c r="C65" s="1"/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3:15">
      <c r="C66" s="1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3:15">
      <c r="C67" s="1"/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3:15">
      <c r="C68" s="1"/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3:15">
      <c r="C69" s="1"/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3:15">
      <c r="C70" s="1"/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1"/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3:15">
      <c r="C72" s="1"/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3:15">
      <c r="C73" s="1"/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3:15">
      <c r="C74" s="1"/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1"/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1"/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3:15">
      <c r="C78" s="1"/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3:15">
      <c r="C79" s="1"/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3:15">
      <c r="C80" s="1"/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3:15">
      <c r="C81" s="1"/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3:15">
      <c r="C82" s="1"/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3:15">
      <c r="C83" s="1"/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>
      <c r="C84" s="1"/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>
      <c r="C85" s="1"/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>
      <c r="C86" s="1"/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E9132-1746-4B3C-8CB3-1D01D82352DC}">
  <sheetPr codeName="Sheet85">
    <tabColor rgb="FFFFFF00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40" t="s">
        <v>59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31</v>
      </c>
      <c r="F12" s="1">
        <v>31</v>
      </c>
      <c r="G12" s="1">
        <v>31</v>
      </c>
      <c r="H12" s="1">
        <v>31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33.5</v>
      </c>
      <c r="F16" s="4">
        <v>53.75</v>
      </c>
      <c r="G16" s="4">
        <v>67</v>
      </c>
      <c r="H16" s="4">
        <v>94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33.5</v>
      </c>
      <c r="F17" s="4">
        <v>53.75</v>
      </c>
      <c r="G17" s="4">
        <v>67</v>
      </c>
      <c r="H17" s="4">
        <v>94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33.5</v>
      </c>
      <c r="F18" s="4">
        <v>53.75</v>
      </c>
      <c r="G18" s="4">
        <v>67</v>
      </c>
      <c r="H18" s="4">
        <v>94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33.5</v>
      </c>
      <c r="F19" s="4">
        <v>53.75</v>
      </c>
      <c r="G19" s="4">
        <v>67</v>
      </c>
      <c r="H19" s="4">
        <v>94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33.5</v>
      </c>
      <c r="F20" s="4">
        <v>53.75</v>
      </c>
      <c r="G20" s="4">
        <v>67</v>
      </c>
      <c r="H20" s="4">
        <v>94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33.5</v>
      </c>
      <c r="F21" s="4">
        <v>53.75</v>
      </c>
      <c r="G21" s="4">
        <v>67</v>
      </c>
      <c r="H21" s="4">
        <v>94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33.5</v>
      </c>
      <c r="F22" s="4">
        <v>53.75</v>
      </c>
      <c r="G22" s="4">
        <v>67</v>
      </c>
      <c r="H22" s="4">
        <v>94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33.5</v>
      </c>
      <c r="F23" s="4">
        <v>53.75</v>
      </c>
      <c r="G23" s="4">
        <v>67</v>
      </c>
      <c r="H23" s="4">
        <v>94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33.5</v>
      </c>
      <c r="F24" s="4">
        <v>53.75</v>
      </c>
      <c r="G24" s="4">
        <v>67</v>
      </c>
      <c r="H24" s="4">
        <v>94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33.5</v>
      </c>
      <c r="F25" s="4">
        <v>53.75</v>
      </c>
      <c r="G25" s="4">
        <v>67</v>
      </c>
      <c r="H25" s="4">
        <v>94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33.5</v>
      </c>
      <c r="F26" s="4">
        <v>53.75</v>
      </c>
      <c r="G26" s="4">
        <v>67</v>
      </c>
      <c r="H26" s="4">
        <v>94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33.5</v>
      </c>
      <c r="F27" s="4">
        <v>53.75</v>
      </c>
      <c r="G27" s="4">
        <v>67</v>
      </c>
      <c r="H27" s="4">
        <v>94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33.5</v>
      </c>
      <c r="F28" s="4">
        <v>53.75</v>
      </c>
      <c r="G28" s="4">
        <v>67</v>
      </c>
      <c r="H28" s="4">
        <v>94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33.5</v>
      </c>
      <c r="F29" s="4">
        <v>53.75</v>
      </c>
      <c r="G29" s="4">
        <v>67</v>
      </c>
      <c r="H29" s="4">
        <v>94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33.5</v>
      </c>
      <c r="F30" s="4">
        <v>53.75</v>
      </c>
      <c r="G30" s="4">
        <v>67</v>
      </c>
      <c r="H30" s="4">
        <v>94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33.5</v>
      </c>
      <c r="F31" s="4">
        <v>53.75</v>
      </c>
      <c r="G31" s="4">
        <v>67</v>
      </c>
      <c r="H31" s="4">
        <v>94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33.5</v>
      </c>
      <c r="F32" s="4">
        <v>53.75</v>
      </c>
      <c r="G32" s="4">
        <v>67</v>
      </c>
      <c r="H32" s="4">
        <v>94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33.5</v>
      </c>
      <c r="F33" s="4">
        <v>53.75</v>
      </c>
      <c r="G33" s="4">
        <v>67</v>
      </c>
      <c r="H33" s="4">
        <v>94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33.5</v>
      </c>
      <c r="F34" s="4">
        <v>53.75</v>
      </c>
      <c r="G34" s="4">
        <v>67</v>
      </c>
      <c r="H34" s="4">
        <v>94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33.5</v>
      </c>
      <c r="F35" s="4">
        <v>53.75</v>
      </c>
      <c r="G35" s="4">
        <v>67</v>
      </c>
      <c r="H35" s="4">
        <v>94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33.5</v>
      </c>
      <c r="F36" s="4">
        <v>53.75</v>
      </c>
      <c r="G36" s="4">
        <v>67</v>
      </c>
      <c r="H36" s="4">
        <v>94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33.5</v>
      </c>
      <c r="F37" s="4">
        <v>53.75</v>
      </c>
      <c r="G37" s="4">
        <v>67</v>
      </c>
      <c r="H37" s="4">
        <v>94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33.5</v>
      </c>
      <c r="F38" s="4">
        <v>53.75</v>
      </c>
      <c r="G38" s="4">
        <v>67</v>
      </c>
      <c r="H38" s="4">
        <v>94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33.5</v>
      </c>
      <c r="F39" s="4">
        <v>53.75</v>
      </c>
      <c r="G39" s="4">
        <v>67</v>
      </c>
      <c r="H39" s="4">
        <v>94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33.5</v>
      </c>
      <c r="F40" s="4">
        <v>53.75</v>
      </c>
      <c r="G40" s="4">
        <v>67</v>
      </c>
      <c r="H40" s="4">
        <v>94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35</v>
      </c>
      <c r="F41" s="4">
        <v>55.25</v>
      </c>
      <c r="G41" s="4">
        <v>70</v>
      </c>
      <c r="H41" s="4">
        <v>97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36</v>
      </c>
      <c r="F42" s="4">
        <v>56.25</v>
      </c>
      <c r="G42" s="4">
        <v>72</v>
      </c>
      <c r="H42" s="4">
        <v>99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37</v>
      </c>
      <c r="F43" s="4">
        <v>57.25</v>
      </c>
      <c r="G43" s="4">
        <v>74</v>
      </c>
      <c r="H43" s="4">
        <v>101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38</v>
      </c>
      <c r="F44" s="4">
        <v>58.25</v>
      </c>
      <c r="G44" s="4">
        <v>76</v>
      </c>
      <c r="H44" s="4">
        <v>103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39</v>
      </c>
      <c r="F45" s="4">
        <v>59.25</v>
      </c>
      <c r="G45" s="4">
        <v>78</v>
      </c>
      <c r="H45" s="4">
        <v>105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40</v>
      </c>
      <c r="F46" s="4">
        <v>60.25</v>
      </c>
      <c r="G46" s="4">
        <v>80</v>
      </c>
      <c r="H46" s="4">
        <v>107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41</v>
      </c>
      <c r="F47" s="4">
        <v>61.25</v>
      </c>
      <c r="G47" s="4">
        <v>82</v>
      </c>
      <c r="H47" s="4">
        <v>109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42</v>
      </c>
      <c r="F48" s="4">
        <v>62.25</v>
      </c>
      <c r="G48" s="4">
        <v>84</v>
      </c>
      <c r="H48" s="4">
        <v>111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43</v>
      </c>
      <c r="F49" s="4">
        <v>63.25</v>
      </c>
      <c r="G49" s="4">
        <v>86</v>
      </c>
      <c r="H49" s="4">
        <v>113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44</v>
      </c>
      <c r="F50" s="4">
        <v>64.25</v>
      </c>
      <c r="G50" s="4">
        <v>88</v>
      </c>
      <c r="H50" s="4">
        <v>115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45.5</v>
      </c>
      <c r="F51" s="4">
        <v>65.75</v>
      </c>
      <c r="G51" s="4">
        <v>91</v>
      </c>
      <c r="H51" s="4">
        <v>118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47</v>
      </c>
      <c r="F52" s="4">
        <v>67.25</v>
      </c>
      <c r="G52" s="4">
        <v>94</v>
      </c>
      <c r="H52" s="4">
        <v>121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48.5</v>
      </c>
      <c r="F53" s="4">
        <v>68.75</v>
      </c>
      <c r="G53" s="4">
        <v>97</v>
      </c>
      <c r="H53" s="4">
        <v>124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50</v>
      </c>
      <c r="F54" s="4">
        <v>70.25</v>
      </c>
      <c r="G54" s="4">
        <v>100</v>
      </c>
      <c r="H54" s="4">
        <v>127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52</v>
      </c>
      <c r="F55" s="4">
        <v>72.25</v>
      </c>
      <c r="G55" s="4">
        <v>104</v>
      </c>
      <c r="H55" s="4">
        <v>131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54</v>
      </c>
      <c r="F56" s="4">
        <v>74.25</v>
      </c>
      <c r="G56" s="4">
        <v>108</v>
      </c>
      <c r="H56" s="4">
        <v>135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56</v>
      </c>
      <c r="F57" s="4">
        <v>76.25</v>
      </c>
      <c r="G57" s="4">
        <v>112</v>
      </c>
      <c r="H57" s="4">
        <v>139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57</v>
      </c>
      <c r="F58" s="4">
        <v>77.25</v>
      </c>
      <c r="G58" s="4">
        <v>114</v>
      </c>
      <c r="H58" s="4">
        <v>141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59</v>
      </c>
      <c r="F59" s="4">
        <v>79.25</v>
      </c>
      <c r="G59" s="4">
        <v>118</v>
      </c>
      <c r="H59" s="4">
        <v>145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61.5</v>
      </c>
      <c r="F60" s="4">
        <v>81.75</v>
      </c>
      <c r="G60" s="4">
        <v>123</v>
      </c>
      <c r="H60" s="4">
        <v>150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64</v>
      </c>
      <c r="F61" s="4">
        <v>84.25</v>
      </c>
      <c r="G61" s="4">
        <v>128</v>
      </c>
      <c r="H61" s="4">
        <v>155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70.599999999999994</v>
      </c>
      <c r="F62" s="4">
        <v>90.850000000000009</v>
      </c>
      <c r="G62" s="4">
        <v>141.19999999999999</v>
      </c>
      <c r="H62" s="4">
        <v>168.2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74</v>
      </c>
      <c r="F63" s="4">
        <v>94.25</v>
      </c>
      <c r="G63" s="4">
        <v>148</v>
      </c>
      <c r="H63" s="4">
        <v>175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77.350000000000009</v>
      </c>
      <c r="F64" s="4">
        <v>97.6</v>
      </c>
      <c r="G64" s="4">
        <v>154.70000000000002</v>
      </c>
      <c r="H64" s="4">
        <v>181.70000000000002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81.599999999999994</v>
      </c>
      <c r="F65" s="4">
        <v>101.85000000000001</v>
      </c>
      <c r="G65" s="4">
        <v>163.19999999999999</v>
      </c>
      <c r="H65" s="4">
        <v>190.2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85.199999999999989</v>
      </c>
      <c r="F66" s="4">
        <v>105.45</v>
      </c>
      <c r="G66" s="4">
        <v>170.39999999999998</v>
      </c>
      <c r="H66" s="4">
        <v>197.39999999999998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88.800000000000011</v>
      </c>
      <c r="F67" s="4">
        <v>109.05</v>
      </c>
      <c r="G67" s="4">
        <v>177.60000000000002</v>
      </c>
      <c r="H67" s="4">
        <v>204.60000000000002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91.850000000000009</v>
      </c>
      <c r="F68" s="4">
        <v>112.10000000000001</v>
      </c>
      <c r="G68" s="4">
        <v>183.70000000000002</v>
      </c>
      <c r="H68" s="4">
        <v>210.7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91.850000000000009</v>
      </c>
      <c r="F69" s="4">
        <v>112.10000000000001</v>
      </c>
      <c r="G69" s="4">
        <v>183.70000000000002</v>
      </c>
      <c r="H69" s="4">
        <v>210.7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91.850000000000009</v>
      </c>
      <c r="F70" s="4">
        <v>112.10000000000001</v>
      </c>
      <c r="G70" s="4">
        <v>183.70000000000002</v>
      </c>
      <c r="H70" s="4">
        <v>210.7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91.850000000000009</v>
      </c>
      <c r="F71" s="4">
        <v>112.10000000000001</v>
      </c>
      <c r="G71" s="4">
        <v>183.70000000000002</v>
      </c>
      <c r="H71" s="4">
        <v>210.7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93.5</v>
      </c>
      <c r="F72" s="4">
        <v>113.75</v>
      </c>
      <c r="G72" s="4">
        <v>187</v>
      </c>
      <c r="H72" s="4">
        <v>214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97</v>
      </c>
      <c r="F73" s="4">
        <v>117.25</v>
      </c>
      <c r="G73" s="4">
        <v>194</v>
      </c>
      <c r="H73" s="4">
        <v>221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101</v>
      </c>
      <c r="F74" s="4">
        <v>121.25</v>
      </c>
      <c r="G74" s="4">
        <v>202</v>
      </c>
      <c r="H74" s="4">
        <v>229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105</v>
      </c>
      <c r="F75" s="4">
        <v>125.25</v>
      </c>
      <c r="G75" s="4">
        <v>210</v>
      </c>
      <c r="H75" s="4">
        <v>237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109.5</v>
      </c>
      <c r="F76" s="4">
        <v>129.75</v>
      </c>
      <c r="G76" s="4">
        <v>219</v>
      </c>
      <c r="H76" s="4">
        <v>246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114.5</v>
      </c>
      <c r="F77" s="4">
        <v>134.75</v>
      </c>
      <c r="G77" s="4">
        <v>229</v>
      </c>
      <c r="H77" s="4">
        <v>256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119.5</v>
      </c>
      <c r="F78" s="4">
        <v>139.75</v>
      </c>
      <c r="G78" s="4">
        <v>239</v>
      </c>
      <c r="H78" s="4">
        <v>266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124.5</v>
      </c>
      <c r="F79" s="4">
        <v>144.75</v>
      </c>
      <c r="G79" s="4">
        <v>249</v>
      </c>
      <c r="H79" s="4">
        <v>276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129.5</v>
      </c>
      <c r="F80" s="4">
        <v>149.75</v>
      </c>
      <c r="G80" s="4">
        <v>259</v>
      </c>
      <c r="H80" s="4">
        <v>286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134</v>
      </c>
      <c r="F81" s="4">
        <v>154.25</v>
      </c>
      <c r="G81" s="4">
        <v>268</v>
      </c>
      <c r="H81" s="4">
        <v>295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139</v>
      </c>
      <c r="F82" s="4">
        <v>159.25</v>
      </c>
      <c r="G82" s="4">
        <v>278</v>
      </c>
      <c r="H82" s="4">
        <v>305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144</v>
      </c>
      <c r="F83" s="4">
        <v>164.25</v>
      </c>
      <c r="G83" s="4">
        <v>288</v>
      </c>
      <c r="H83" s="4">
        <v>315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149</v>
      </c>
      <c r="F84" s="4">
        <v>169.25</v>
      </c>
      <c r="G84" s="4">
        <v>298</v>
      </c>
      <c r="H84" s="4">
        <v>325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154</v>
      </c>
      <c r="F85" s="4">
        <v>174.25</v>
      </c>
      <c r="G85" s="4">
        <v>308</v>
      </c>
      <c r="H85" s="4">
        <v>335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159</v>
      </c>
      <c r="F86" s="4">
        <v>179.25</v>
      </c>
      <c r="G86" s="4">
        <v>318</v>
      </c>
      <c r="H86" s="4">
        <v>345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164</v>
      </c>
      <c r="F87" s="4">
        <v>184.25</v>
      </c>
      <c r="G87" s="4">
        <v>328</v>
      </c>
      <c r="H87" s="4">
        <v>355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E1F0A-75D4-446C-9EAA-81B1775A176F}">
  <sheetPr codeName="Sheet94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127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0.85</v>
      </c>
      <c r="F16" s="4">
        <v>2.65</v>
      </c>
      <c r="G16" s="4">
        <v>1.7</v>
      </c>
      <c r="H16" s="4">
        <v>4.0999999999999996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0.85</v>
      </c>
      <c r="F17" s="4">
        <v>2.65</v>
      </c>
      <c r="G17" s="4">
        <v>1.7</v>
      </c>
      <c r="H17" s="4">
        <v>4.0999999999999996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0.85</v>
      </c>
      <c r="F18" s="4">
        <v>2.65</v>
      </c>
      <c r="G18" s="4">
        <v>1.7</v>
      </c>
      <c r="H18" s="4">
        <v>4.0999999999999996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0.85</v>
      </c>
      <c r="F19" s="4">
        <v>2.65</v>
      </c>
      <c r="G19" s="4">
        <v>1.7</v>
      </c>
      <c r="H19" s="4">
        <v>4.0999999999999996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0.85</v>
      </c>
      <c r="F20" s="4">
        <v>2.65</v>
      </c>
      <c r="G20" s="4">
        <v>1.7</v>
      </c>
      <c r="H20" s="4">
        <v>4.0999999999999996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0.85</v>
      </c>
      <c r="F21" s="4">
        <v>2.65</v>
      </c>
      <c r="G21" s="4">
        <v>1.7</v>
      </c>
      <c r="H21" s="4">
        <v>4.0999999999999996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0.85</v>
      </c>
      <c r="F22" s="4">
        <v>2.65</v>
      </c>
      <c r="G22" s="4">
        <v>1.7</v>
      </c>
      <c r="H22" s="4">
        <v>4.0999999999999996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0.85</v>
      </c>
      <c r="F23" s="4">
        <v>2.65</v>
      </c>
      <c r="G23" s="4">
        <v>1.7</v>
      </c>
      <c r="H23" s="4">
        <v>4.0999999999999996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0.85</v>
      </c>
      <c r="F24" s="4">
        <v>2.65</v>
      </c>
      <c r="G24" s="4">
        <v>1.7</v>
      </c>
      <c r="H24" s="4">
        <v>4.0999999999999996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0.85</v>
      </c>
      <c r="F25" s="4">
        <v>2.65</v>
      </c>
      <c r="G25" s="4">
        <v>1.7</v>
      </c>
      <c r="H25" s="4">
        <v>4.0999999999999996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0.85</v>
      </c>
      <c r="F26" s="4">
        <v>2.65</v>
      </c>
      <c r="G26" s="4">
        <v>1.7</v>
      </c>
      <c r="H26" s="4">
        <v>4.0999999999999996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0.85</v>
      </c>
      <c r="F27" s="4">
        <v>2.65</v>
      </c>
      <c r="G27" s="4">
        <v>1.7</v>
      </c>
      <c r="H27" s="4">
        <v>4.0999999999999996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0.85</v>
      </c>
      <c r="F28" s="4">
        <v>2.65</v>
      </c>
      <c r="G28" s="4">
        <v>1.7</v>
      </c>
      <c r="H28" s="4">
        <v>4.0999999999999996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0.85</v>
      </c>
      <c r="F29" s="4">
        <v>2.65</v>
      </c>
      <c r="G29" s="4">
        <v>1.7</v>
      </c>
      <c r="H29" s="4">
        <v>4.0999999999999996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0.85</v>
      </c>
      <c r="F30" s="4">
        <v>2.65</v>
      </c>
      <c r="G30" s="4">
        <v>1.7</v>
      </c>
      <c r="H30" s="4">
        <v>4.0999999999999996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0.85</v>
      </c>
      <c r="F31" s="4">
        <v>2.65</v>
      </c>
      <c r="G31" s="4">
        <v>1.7</v>
      </c>
      <c r="H31" s="4">
        <v>4.0999999999999996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0.85</v>
      </c>
      <c r="F32" s="4">
        <v>2.65</v>
      </c>
      <c r="G32" s="4">
        <v>1.7</v>
      </c>
      <c r="H32" s="4">
        <v>4.0999999999999996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0.85</v>
      </c>
      <c r="F33" s="4">
        <v>2.65</v>
      </c>
      <c r="G33" s="4">
        <v>1.7</v>
      </c>
      <c r="H33" s="4">
        <v>4.0999999999999996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0.85</v>
      </c>
      <c r="F34" s="4">
        <v>2.65</v>
      </c>
      <c r="G34" s="4">
        <v>1.7</v>
      </c>
      <c r="H34" s="4">
        <v>4.0999999999999996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0.85</v>
      </c>
      <c r="F35" s="4">
        <v>2.65</v>
      </c>
      <c r="G35" s="4">
        <v>1.7</v>
      </c>
      <c r="H35" s="4">
        <v>4.0999999999999996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0.85</v>
      </c>
      <c r="F36" s="4">
        <v>2.65</v>
      </c>
      <c r="G36" s="4">
        <v>1.7</v>
      </c>
      <c r="H36" s="4">
        <v>4.0999999999999996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0.85</v>
      </c>
      <c r="F37" s="4">
        <v>2.65</v>
      </c>
      <c r="G37" s="4">
        <v>1.7</v>
      </c>
      <c r="H37" s="4">
        <v>4.0999999999999996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0.85</v>
      </c>
      <c r="F38" s="4">
        <v>2.65</v>
      </c>
      <c r="G38" s="4">
        <v>1.7</v>
      </c>
      <c r="H38" s="4">
        <v>4.0999999999999996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0.85</v>
      </c>
      <c r="F39" s="4">
        <v>2.65</v>
      </c>
      <c r="G39" s="4">
        <v>1.7</v>
      </c>
      <c r="H39" s="4">
        <v>4.0999999999999996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0.85</v>
      </c>
      <c r="F40" s="4">
        <v>2.65</v>
      </c>
      <c r="G40" s="4">
        <v>1.7</v>
      </c>
      <c r="H40" s="4">
        <v>4.0999999999999996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0.85</v>
      </c>
      <c r="F41" s="4">
        <v>2.65</v>
      </c>
      <c r="G41" s="4">
        <v>1.7</v>
      </c>
      <c r="H41" s="4">
        <v>4.0999999999999996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0.85</v>
      </c>
      <c r="F42" s="4">
        <v>2.65</v>
      </c>
      <c r="G42" s="4">
        <v>1.7</v>
      </c>
      <c r="H42" s="4">
        <v>4.0999999999999996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0.85</v>
      </c>
      <c r="F43" s="4">
        <v>2.65</v>
      </c>
      <c r="G43" s="4">
        <v>1.7</v>
      </c>
      <c r="H43" s="4">
        <v>4.0999999999999996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0.85</v>
      </c>
      <c r="F44" s="4">
        <v>2.65</v>
      </c>
      <c r="G44" s="4">
        <v>1.7</v>
      </c>
      <c r="H44" s="4">
        <v>4.0999999999999996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0.85</v>
      </c>
      <c r="F45" s="4">
        <v>2.65</v>
      </c>
      <c r="G45" s="4">
        <v>1.7</v>
      </c>
      <c r="H45" s="4">
        <v>4.0999999999999996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0.85</v>
      </c>
      <c r="F46" s="4">
        <v>2.65</v>
      </c>
      <c r="G46" s="4">
        <v>1.7</v>
      </c>
      <c r="H46" s="4">
        <v>4.0999999999999996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0.85</v>
      </c>
      <c r="F47" s="4">
        <v>2.65</v>
      </c>
      <c r="G47" s="4">
        <v>1.7</v>
      </c>
      <c r="H47" s="4">
        <v>4.0999999999999996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0.85</v>
      </c>
      <c r="F48" s="4">
        <v>2.65</v>
      </c>
      <c r="G48" s="4">
        <v>1.7</v>
      </c>
      <c r="H48" s="4">
        <v>4.0999999999999996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0.85</v>
      </c>
      <c r="F49" s="4">
        <v>2.65</v>
      </c>
      <c r="G49" s="4">
        <v>1.7</v>
      </c>
      <c r="H49" s="4">
        <v>4.0999999999999996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0.85</v>
      </c>
      <c r="F50" s="4">
        <v>2.65</v>
      </c>
      <c r="G50" s="4">
        <v>1.7</v>
      </c>
      <c r="H50" s="4">
        <v>4.0999999999999996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0.85</v>
      </c>
      <c r="F51" s="4">
        <v>2.65</v>
      </c>
      <c r="G51" s="4">
        <v>1.7</v>
      </c>
      <c r="H51" s="4">
        <v>4.0999999999999996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0.85</v>
      </c>
      <c r="F52" s="4">
        <v>2.65</v>
      </c>
      <c r="G52" s="4">
        <v>1.7</v>
      </c>
      <c r="H52" s="4">
        <v>4.0999999999999996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0.85</v>
      </c>
      <c r="F53" s="4">
        <v>2.65</v>
      </c>
      <c r="G53" s="4">
        <v>1.7</v>
      </c>
      <c r="H53" s="4">
        <v>4.0999999999999996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0.85</v>
      </c>
      <c r="F54" s="4">
        <v>2.65</v>
      </c>
      <c r="G54" s="4">
        <v>1.7</v>
      </c>
      <c r="H54" s="4">
        <v>4.0999999999999996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0.85</v>
      </c>
      <c r="F55" s="4">
        <v>2.65</v>
      </c>
      <c r="G55" s="4">
        <v>1.7</v>
      </c>
      <c r="H55" s="4">
        <v>4.0999999999999996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0.85</v>
      </c>
      <c r="F56" s="4">
        <v>2.65</v>
      </c>
      <c r="G56" s="4">
        <v>1.7</v>
      </c>
      <c r="H56" s="4">
        <v>4.0999999999999996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0.85</v>
      </c>
      <c r="F57" s="4">
        <v>2.65</v>
      </c>
      <c r="G57" s="4">
        <v>1.7</v>
      </c>
      <c r="H57" s="4">
        <v>4.0999999999999996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0.85</v>
      </c>
      <c r="F58" s="4">
        <v>2.65</v>
      </c>
      <c r="G58" s="4">
        <v>1.7</v>
      </c>
      <c r="H58" s="4">
        <v>4.0999999999999996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0.85</v>
      </c>
      <c r="F59" s="4">
        <v>2.65</v>
      </c>
      <c r="G59" s="4">
        <v>1.7</v>
      </c>
      <c r="H59" s="4">
        <v>4.0999999999999996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0.85</v>
      </c>
      <c r="F60" s="4">
        <v>2.65</v>
      </c>
      <c r="G60" s="4">
        <v>1.7</v>
      </c>
      <c r="H60" s="4">
        <v>4.0999999999999996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0.85</v>
      </c>
      <c r="F61" s="4">
        <v>2.65</v>
      </c>
      <c r="G61" s="4">
        <v>1.7</v>
      </c>
      <c r="H61" s="4">
        <v>4.0999999999999996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0.3</v>
      </c>
      <c r="F62" s="4">
        <v>2.1</v>
      </c>
      <c r="G62" s="4">
        <v>0.6</v>
      </c>
      <c r="H62" s="4">
        <v>3</v>
      </c>
      <c r="I62" s="4"/>
      <c r="J62" s="4"/>
      <c r="K62" s="4"/>
      <c r="L62" s="4"/>
      <c r="M62" s="4"/>
      <c r="N62" s="4"/>
      <c r="O62" s="4"/>
    </row>
    <row r="63" spans="3:15">
      <c r="C63" s="1"/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3:15">
      <c r="C64" s="1"/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3:15">
      <c r="C65" s="1"/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3:15">
      <c r="C66" s="1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3:15">
      <c r="C67" s="1"/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3:15">
      <c r="C68" s="1"/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3:15">
      <c r="C69" s="1"/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3:15">
      <c r="C70" s="1"/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1"/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3:15">
      <c r="C72" s="1"/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3:15">
      <c r="C73" s="1"/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3:15">
      <c r="C74" s="1"/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1"/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1"/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3:15">
      <c r="C78" s="1"/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3:15">
      <c r="C79" s="1"/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3:15">
      <c r="C80" s="1"/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3:15">
      <c r="C81" s="1"/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3:15">
      <c r="C82" s="1"/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3:15">
      <c r="C83" s="1"/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>
      <c r="C84" s="1"/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>
      <c r="C85" s="1"/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>
      <c r="C86" s="1"/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6B106-D956-4A1A-BBC3-39444A880A66}">
  <sheetPr codeName="Sheet95">
    <tabColor theme="9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20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129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>
        <v>150</v>
      </c>
      <c r="F13" s="1">
        <v>150</v>
      </c>
      <c r="G13" s="1">
        <v>150</v>
      </c>
      <c r="H13" s="1">
        <v>150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30.990000000000002</v>
      </c>
      <c r="F16" s="4">
        <v>79.02</v>
      </c>
      <c r="G16" s="4">
        <v>61.980000000000004</v>
      </c>
      <c r="H16" s="4">
        <v>126</v>
      </c>
      <c r="I16" s="4"/>
    </row>
    <row r="17" spans="3:9">
      <c r="C17" s="1">
        <v>19</v>
      </c>
      <c r="D17" s="1"/>
      <c r="E17" s="4">
        <v>30.990000000000002</v>
      </c>
      <c r="F17" s="4">
        <v>79.02</v>
      </c>
      <c r="G17" s="4">
        <v>61.980000000000004</v>
      </c>
      <c r="H17" s="4">
        <v>126</v>
      </c>
      <c r="I17" s="4"/>
    </row>
    <row r="18" spans="3:9">
      <c r="C18" s="1">
        <v>20</v>
      </c>
      <c r="D18" s="1"/>
      <c r="E18" s="4">
        <v>30.990000000000002</v>
      </c>
      <c r="F18" s="4">
        <v>79.02</v>
      </c>
      <c r="G18" s="4">
        <v>61.980000000000004</v>
      </c>
      <c r="H18" s="4">
        <v>126</v>
      </c>
      <c r="I18" s="4"/>
    </row>
    <row r="19" spans="3:9">
      <c r="C19" s="1">
        <v>21</v>
      </c>
      <c r="D19" s="1"/>
      <c r="E19" s="4">
        <v>30.990000000000002</v>
      </c>
      <c r="F19" s="4">
        <v>79.02</v>
      </c>
      <c r="G19" s="4">
        <v>61.980000000000004</v>
      </c>
      <c r="H19" s="4">
        <v>126</v>
      </c>
      <c r="I19" s="4"/>
    </row>
    <row r="20" spans="3:9">
      <c r="C20" s="1">
        <v>22</v>
      </c>
      <c r="D20" s="1"/>
      <c r="E20" s="4">
        <v>30.990000000000002</v>
      </c>
      <c r="F20" s="4">
        <v>79.02</v>
      </c>
      <c r="G20" s="4">
        <v>61.980000000000004</v>
      </c>
      <c r="H20" s="4">
        <v>126</v>
      </c>
      <c r="I20" s="4"/>
    </row>
    <row r="21" spans="3:9">
      <c r="C21" s="1">
        <v>23</v>
      </c>
      <c r="D21" s="1"/>
      <c r="E21" s="4">
        <v>30.990000000000002</v>
      </c>
      <c r="F21" s="4">
        <v>79.02</v>
      </c>
      <c r="G21" s="4">
        <v>61.980000000000004</v>
      </c>
      <c r="H21" s="4">
        <v>126</v>
      </c>
      <c r="I21" s="4"/>
    </row>
    <row r="22" spans="3:9">
      <c r="C22" s="1">
        <v>24</v>
      </c>
      <c r="D22" s="1"/>
      <c r="E22" s="4">
        <v>30.990000000000002</v>
      </c>
      <c r="F22" s="4">
        <v>79.02</v>
      </c>
      <c r="G22" s="4">
        <v>61.980000000000004</v>
      </c>
      <c r="H22" s="4">
        <v>126</v>
      </c>
      <c r="I22" s="4"/>
    </row>
    <row r="23" spans="3:9">
      <c r="C23" s="1">
        <v>25</v>
      </c>
      <c r="D23" s="1"/>
      <c r="E23" s="4">
        <v>30.990000000000002</v>
      </c>
      <c r="F23" s="4">
        <v>79.02</v>
      </c>
      <c r="G23" s="4">
        <v>61.980000000000004</v>
      </c>
      <c r="H23" s="4">
        <v>126</v>
      </c>
      <c r="I23" s="4"/>
    </row>
    <row r="24" spans="3:9">
      <c r="C24" s="1">
        <v>26</v>
      </c>
      <c r="D24" s="1"/>
      <c r="E24" s="4">
        <v>30.990000000000002</v>
      </c>
      <c r="F24" s="4">
        <v>79.02</v>
      </c>
      <c r="G24" s="4">
        <v>61.980000000000004</v>
      </c>
      <c r="H24" s="4">
        <v>126</v>
      </c>
      <c r="I24" s="4"/>
    </row>
    <row r="25" spans="3:9">
      <c r="C25" s="1">
        <v>27</v>
      </c>
      <c r="D25" s="1"/>
      <c r="E25" s="4">
        <v>30.990000000000002</v>
      </c>
      <c r="F25" s="4">
        <v>79.02</v>
      </c>
      <c r="G25" s="4">
        <v>61.980000000000004</v>
      </c>
      <c r="H25" s="4">
        <v>126</v>
      </c>
      <c r="I25" s="4"/>
    </row>
    <row r="26" spans="3:9">
      <c r="C26" s="1">
        <v>28</v>
      </c>
      <c r="D26" s="1"/>
      <c r="E26" s="4">
        <v>30.990000000000002</v>
      </c>
      <c r="F26" s="4">
        <v>79.02</v>
      </c>
      <c r="G26" s="4">
        <v>61.980000000000004</v>
      </c>
      <c r="H26" s="4">
        <v>126</v>
      </c>
      <c r="I26" s="4"/>
    </row>
    <row r="27" spans="3:9">
      <c r="C27" s="1">
        <v>29</v>
      </c>
      <c r="D27" s="1"/>
      <c r="E27" s="4">
        <v>30.990000000000002</v>
      </c>
      <c r="F27" s="4">
        <v>79.02</v>
      </c>
      <c r="G27" s="4">
        <v>61.980000000000004</v>
      </c>
      <c r="H27" s="4">
        <v>126</v>
      </c>
      <c r="I27" s="4"/>
    </row>
    <row r="28" spans="3:9">
      <c r="C28" s="1">
        <v>30</v>
      </c>
      <c r="D28" s="1"/>
      <c r="E28" s="4">
        <v>30.990000000000002</v>
      </c>
      <c r="F28" s="4">
        <v>79.02</v>
      </c>
      <c r="G28" s="4">
        <v>61.980000000000004</v>
      </c>
      <c r="H28" s="4">
        <v>126</v>
      </c>
      <c r="I28" s="4"/>
    </row>
    <row r="29" spans="3:9">
      <c r="C29" s="1">
        <v>31</v>
      </c>
      <c r="D29" s="1"/>
      <c r="E29" s="4">
        <v>30.990000000000002</v>
      </c>
      <c r="F29" s="4">
        <v>79.02</v>
      </c>
      <c r="G29" s="4">
        <v>61.980000000000004</v>
      </c>
      <c r="H29" s="4">
        <v>126</v>
      </c>
      <c r="I29" s="4"/>
    </row>
    <row r="30" spans="3:9">
      <c r="C30" s="1">
        <v>32</v>
      </c>
      <c r="D30" s="1"/>
      <c r="E30" s="4">
        <v>30.990000000000002</v>
      </c>
      <c r="F30" s="4">
        <v>79.02</v>
      </c>
      <c r="G30" s="4">
        <v>61.980000000000004</v>
      </c>
      <c r="H30" s="4">
        <v>126</v>
      </c>
      <c r="I30" s="4"/>
    </row>
    <row r="31" spans="3:9">
      <c r="C31" s="1">
        <v>33</v>
      </c>
      <c r="D31" s="1"/>
      <c r="E31" s="4">
        <v>30.990000000000002</v>
      </c>
      <c r="F31" s="4">
        <v>79.02</v>
      </c>
      <c r="G31" s="4">
        <v>61.980000000000004</v>
      </c>
      <c r="H31" s="4">
        <v>126</v>
      </c>
      <c r="I31" s="4"/>
    </row>
    <row r="32" spans="3:9">
      <c r="C32" s="1">
        <v>34</v>
      </c>
      <c r="D32" s="1"/>
      <c r="E32" s="4">
        <v>30.990000000000002</v>
      </c>
      <c r="F32" s="4">
        <v>79.02</v>
      </c>
      <c r="G32" s="4">
        <v>61.980000000000004</v>
      </c>
      <c r="H32" s="4">
        <v>126</v>
      </c>
      <c r="I32" s="4"/>
    </row>
    <row r="33" spans="3:9">
      <c r="C33" s="1">
        <v>35</v>
      </c>
      <c r="D33" s="1"/>
      <c r="E33" s="4">
        <v>30.990000000000002</v>
      </c>
      <c r="F33" s="4">
        <v>79.02</v>
      </c>
      <c r="G33" s="4">
        <v>61.980000000000004</v>
      </c>
      <c r="H33" s="4">
        <v>126</v>
      </c>
      <c r="I33" s="4"/>
    </row>
    <row r="34" spans="3:9">
      <c r="C34" s="1">
        <v>36</v>
      </c>
      <c r="D34" s="1"/>
      <c r="E34" s="4">
        <v>30.990000000000002</v>
      </c>
      <c r="F34" s="4">
        <v>79.02</v>
      </c>
      <c r="G34" s="4">
        <v>61.980000000000004</v>
      </c>
      <c r="H34" s="4">
        <v>126</v>
      </c>
      <c r="I34" s="4"/>
    </row>
    <row r="35" spans="3:9">
      <c r="C35" s="1">
        <v>37</v>
      </c>
      <c r="D35" s="1"/>
      <c r="E35" s="4">
        <v>30.990000000000002</v>
      </c>
      <c r="F35" s="4">
        <v>79.02</v>
      </c>
      <c r="G35" s="4">
        <v>61.980000000000004</v>
      </c>
      <c r="H35" s="4">
        <v>126</v>
      </c>
      <c r="I35" s="4"/>
    </row>
    <row r="36" spans="3:9">
      <c r="C36" s="1">
        <v>38</v>
      </c>
      <c r="D36" s="1"/>
      <c r="E36" s="4">
        <v>30.990000000000002</v>
      </c>
      <c r="F36" s="4">
        <v>79.02</v>
      </c>
      <c r="G36" s="4">
        <v>61.980000000000004</v>
      </c>
      <c r="H36" s="4">
        <v>126</v>
      </c>
      <c r="I36" s="4"/>
    </row>
    <row r="37" spans="3:9">
      <c r="C37" s="1">
        <v>39</v>
      </c>
      <c r="D37" s="1"/>
      <c r="E37" s="4">
        <v>30.990000000000002</v>
      </c>
      <c r="F37" s="4">
        <v>79.02</v>
      </c>
      <c r="G37" s="4">
        <v>61.980000000000004</v>
      </c>
      <c r="H37" s="4">
        <v>126</v>
      </c>
      <c r="I37" s="4"/>
    </row>
    <row r="38" spans="3:9">
      <c r="C38" s="1">
        <v>40</v>
      </c>
      <c r="D38" s="1"/>
      <c r="E38" s="4">
        <v>30.990000000000002</v>
      </c>
      <c r="F38" s="4">
        <v>79.02</v>
      </c>
      <c r="G38" s="4">
        <v>61.980000000000004</v>
      </c>
      <c r="H38" s="4">
        <v>126</v>
      </c>
      <c r="I38" s="4"/>
    </row>
    <row r="39" spans="3:9">
      <c r="C39" s="1">
        <v>41</v>
      </c>
      <c r="D39" s="1"/>
      <c r="E39" s="4">
        <v>30.990000000000002</v>
      </c>
      <c r="F39" s="4">
        <v>79.02</v>
      </c>
      <c r="G39" s="4">
        <v>61.980000000000004</v>
      </c>
      <c r="H39" s="4">
        <v>126</v>
      </c>
      <c r="I39" s="4"/>
    </row>
    <row r="40" spans="3:9">
      <c r="C40" s="1">
        <v>42</v>
      </c>
      <c r="D40" s="1"/>
      <c r="E40" s="4">
        <v>30.990000000000002</v>
      </c>
      <c r="F40" s="4">
        <v>79.02</v>
      </c>
      <c r="G40" s="4">
        <v>61.980000000000004</v>
      </c>
      <c r="H40" s="4">
        <v>126</v>
      </c>
      <c r="I40" s="4"/>
    </row>
    <row r="41" spans="3:9">
      <c r="C41" s="1">
        <v>43</v>
      </c>
      <c r="D41" s="1"/>
      <c r="E41" s="4">
        <v>30.990000000000002</v>
      </c>
      <c r="F41" s="4">
        <v>79.02</v>
      </c>
      <c r="G41" s="4">
        <v>61.980000000000004</v>
      </c>
      <c r="H41" s="4">
        <v>126</v>
      </c>
      <c r="I41" s="4"/>
    </row>
    <row r="42" spans="3:9">
      <c r="C42" s="1">
        <v>44</v>
      </c>
      <c r="D42" s="1"/>
      <c r="E42" s="4">
        <v>30.990000000000002</v>
      </c>
      <c r="F42" s="4">
        <v>79.02</v>
      </c>
      <c r="G42" s="4">
        <v>61.980000000000004</v>
      </c>
      <c r="H42" s="4">
        <v>126</v>
      </c>
      <c r="I42" s="4"/>
    </row>
    <row r="43" spans="3:9">
      <c r="C43" s="1">
        <v>45</v>
      </c>
      <c r="D43" s="1"/>
      <c r="E43" s="4">
        <v>30.990000000000002</v>
      </c>
      <c r="F43" s="4">
        <v>79.02</v>
      </c>
      <c r="G43" s="4">
        <v>61.980000000000004</v>
      </c>
      <c r="H43" s="4">
        <v>126</v>
      </c>
      <c r="I43" s="4"/>
    </row>
    <row r="44" spans="3:9">
      <c r="C44" s="1">
        <v>46</v>
      </c>
      <c r="D44" s="1"/>
      <c r="E44" s="4">
        <v>30.990000000000002</v>
      </c>
      <c r="F44" s="4">
        <v>79.02</v>
      </c>
      <c r="G44" s="4">
        <v>61.980000000000004</v>
      </c>
      <c r="H44" s="4">
        <v>126</v>
      </c>
      <c r="I44" s="4"/>
    </row>
    <row r="45" spans="3:9">
      <c r="C45" s="1">
        <v>47</v>
      </c>
      <c r="D45" s="1"/>
      <c r="E45" s="4">
        <v>30.990000000000002</v>
      </c>
      <c r="F45" s="4">
        <v>79.02</v>
      </c>
      <c r="G45" s="4">
        <v>61.980000000000004</v>
      </c>
      <c r="H45" s="4">
        <v>126</v>
      </c>
      <c r="I45" s="4"/>
    </row>
    <row r="46" spans="3:9">
      <c r="C46" s="1">
        <v>48</v>
      </c>
      <c r="D46" s="1"/>
      <c r="E46" s="4">
        <v>30.990000000000002</v>
      </c>
      <c r="F46" s="4">
        <v>79.02</v>
      </c>
      <c r="G46" s="4">
        <v>61.980000000000004</v>
      </c>
      <c r="H46" s="4">
        <v>126</v>
      </c>
      <c r="I46" s="4"/>
    </row>
    <row r="47" spans="3:9">
      <c r="C47" s="1">
        <v>49</v>
      </c>
      <c r="D47" s="1"/>
      <c r="E47" s="4">
        <v>30.990000000000002</v>
      </c>
      <c r="F47" s="4">
        <v>79.02</v>
      </c>
      <c r="G47" s="4">
        <v>61.980000000000004</v>
      </c>
      <c r="H47" s="4">
        <v>126</v>
      </c>
      <c r="I47" s="4"/>
    </row>
    <row r="48" spans="3:9">
      <c r="C48" s="1">
        <v>50</v>
      </c>
      <c r="D48" s="1"/>
      <c r="E48" s="4">
        <v>30.990000000000002</v>
      </c>
      <c r="F48" s="4">
        <v>79.02</v>
      </c>
      <c r="G48" s="4">
        <v>61.980000000000004</v>
      </c>
      <c r="H48" s="4">
        <v>126</v>
      </c>
      <c r="I48" s="4"/>
    </row>
    <row r="49" spans="3:9">
      <c r="C49" s="1">
        <v>51</v>
      </c>
      <c r="D49" s="1"/>
      <c r="E49" s="4">
        <v>30.990000000000002</v>
      </c>
      <c r="F49" s="4">
        <v>79.02</v>
      </c>
      <c r="G49" s="4">
        <v>61.980000000000004</v>
      </c>
      <c r="H49" s="4">
        <v>126</v>
      </c>
      <c r="I49" s="4"/>
    </row>
    <row r="50" spans="3:9">
      <c r="C50" s="1">
        <v>52</v>
      </c>
      <c r="D50" s="1"/>
      <c r="E50" s="4">
        <v>30.990000000000002</v>
      </c>
      <c r="F50" s="4">
        <v>79.02</v>
      </c>
      <c r="G50" s="4">
        <v>61.980000000000004</v>
      </c>
      <c r="H50" s="4">
        <v>126</v>
      </c>
      <c r="I50" s="4"/>
    </row>
    <row r="51" spans="3:9">
      <c r="C51" s="1">
        <v>53</v>
      </c>
      <c r="D51" s="1"/>
      <c r="E51" s="4">
        <v>30.990000000000002</v>
      </c>
      <c r="F51" s="4">
        <v>79.02</v>
      </c>
      <c r="G51" s="4">
        <v>61.980000000000004</v>
      </c>
      <c r="H51" s="4">
        <v>126</v>
      </c>
      <c r="I51" s="4"/>
    </row>
    <row r="52" spans="3:9">
      <c r="C52" s="1">
        <v>54</v>
      </c>
      <c r="D52" s="1"/>
      <c r="E52" s="4">
        <v>30.990000000000002</v>
      </c>
      <c r="F52" s="4">
        <v>79.02</v>
      </c>
      <c r="G52" s="4">
        <v>61.980000000000004</v>
      </c>
      <c r="H52" s="4">
        <v>126</v>
      </c>
      <c r="I52" s="4"/>
    </row>
    <row r="53" spans="3:9">
      <c r="C53" s="1">
        <v>55</v>
      </c>
      <c r="D53" s="1"/>
      <c r="E53" s="4">
        <v>30.990000000000002</v>
      </c>
      <c r="F53" s="4">
        <v>79.02</v>
      </c>
      <c r="G53" s="4">
        <v>61.980000000000004</v>
      </c>
      <c r="H53" s="4">
        <v>126</v>
      </c>
      <c r="I53" s="4"/>
    </row>
    <row r="54" spans="3:9">
      <c r="C54" s="1">
        <v>56</v>
      </c>
      <c r="D54" s="1"/>
      <c r="E54" s="4">
        <v>30.990000000000002</v>
      </c>
      <c r="F54" s="4">
        <v>79.02</v>
      </c>
      <c r="G54" s="4">
        <v>61.980000000000004</v>
      </c>
      <c r="H54" s="4">
        <v>126</v>
      </c>
      <c r="I54" s="4"/>
    </row>
    <row r="55" spans="3:9">
      <c r="C55" s="1">
        <v>57</v>
      </c>
      <c r="D55" s="1"/>
      <c r="E55" s="4">
        <v>30.990000000000002</v>
      </c>
      <c r="F55" s="4">
        <v>79.02</v>
      </c>
      <c r="G55" s="4">
        <v>61.980000000000004</v>
      </c>
      <c r="H55" s="4">
        <v>126</v>
      </c>
      <c r="I55" s="4"/>
    </row>
    <row r="56" spans="3:9">
      <c r="C56" s="1">
        <v>58</v>
      </c>
      <c r="D56" s="1"/>
      <c r="E56" s="4">
        <v>30.990000000000002</v>
      </c>
      <c r="F56" s="4">
        <v>79.02</v>
      </c>
      <c r="G56" s="4">
        <v>61.980000000000004</v>
      </c>
      <c r="H56" s="4">
        <v>126</v>
      </c>
      <c r="I56" s="4"/>
    </row>
    <row r="57" spans="3:9">
      <c r="C57" s="1">
        <v>59</v>
      </c>
      <c r="D57" s="1"/>
      <c r="E57" s="4">
        <v>30.990000000000002</v>
      </c>
      <c r="F57" s="4">
        <v>79.02</v>
      </c>
      <c r="G57" s="4">
        <v>61.980000000000004</v>
      </c>
      <c r="H57" s="4">
        <v>126</v>
      </c>
      <c r="I57" s="4"/>
    </row>
    <row r="58" spans="3:9">
      <c r="C58" s="1">
        <v>60</v>
      </c>
      <c r="D58" s="1"/>
      <c r="E58" s="4">
        <v>30.990000000000002</v>
      </c>
      <c r="F58" s="4">
        <v>79.02</v>
      </c>
      <c r="G58" s="4">
        <v>61.980000000000004</v>
      </c>
      <c r="H58" s="4">
        <v>126</v>
      </c>
      <c r="I58" s="4"/>
    </row>
    <row r="59" spans="3:9">
      <c r="C59" s="1">
        <v>61</v>
      </c>
      <c r="D59" s="1"/>
      <c r="E59" s="4">
        <v>32.01</v>
      </c>
      <c r="F59" s="4">
        <v>80.039999999999992</v>
      </c>
      <c r="G59" s="4">
        <v>64.02</v>
      </c>
      <c r="H59" s="4">
        <v>128.04</v>
      </c>
      <c r="I59" s="4"/>
    </row>
    <row r="60" spans="3:9">
      <c r="C60" s="1">
        <v>62</v>
      </c>
      <c r="D60" s="1"/>
      <c r="E60" s="4">
        <v>32.01</v>
      </c>
      <c r="F60" s="4">
        <v>80.039999999999992</v>
      </c>
      <c r="G60" s="4">
        <v>64.02</v>
      </c>
      <c r="H60" s="4">
        <v>128.04</v>
      </c>
      <c r="I60" s="4"/>
    </row>
    <row r="61" spans="3:9">
      <c r="C61" s="1">
        <v>63</v>
      </c>
      <c r="D61" s="1"/>
      <c r="E61" s="4">
        <v>33.99</v>
      </c>
      <c r="F61" s="4">
        <v>82.02</v>
      </c>
      <c r="G61" s="4">
        <v>67.98</v>
      </c>
      <c r="H61" s="4">
        <v>132</v>
      </c>
      <c r="I61" s="4"/>
    </row>
    <row r="62" spans="3:9">
      <c r="C62" s="1">
        <v>64</v>
      </c>
      <c r="D62" s="1"/>
      <c r="E62" s="4">
        <v>35.01</v>
      </c>
      <c r="F62" s="4">
        <v>83.039999999999992</v>
      </c>
      <c r="G62" s="4">
        <v>70.02</v>
      </c>
      <c r="H62" s="4">
        <v>134.04</v>
      </c>
      <c r="I62" s="4"/>
    </row>
    <row r="63" spans="3:9">
      <c r="C63" s="1"/>
      <c r="D63" s="1"/>
      <c r="E63" s="4"/>
      <c r="F63" s="4"/>
      <c r="G63" s="4"/>
      <c r="H63" s="4"/>
      <c r="I63" s="4"/>
    </row>
    <row r="64" spans="3:9">
      <c r="C64" s="1"/>
      <c r="D64" s="1"/>
      <c r="E64" s="4"/>
      <c r="F64" s="4"/>
      <c r="G64" s="4"/>
      <c r="H64" s="4"/>
      <c r="I64" s="4"/>
    </row>
    <row r="65" spans="3:9">
      <c r="C65" s="1"/>
      <c r="D65" s="1"/>
      <c r="E65" s="4"/>
      <c r="F65" s="4"/>
      <c r="G65" s="4"/>
      <c r="H65" s="4"/>
      <c r="I65" s="4"/>
    </row>
    <row r="66" spans="3:9">
      <c r="C66" s="1"/>
      <c r="D66" s="1"/>
      <c r="E66" s="4"/>
      <c r="F66" s="4"/>
      <c r="G66" s="4"/>
      <c r="H66" s="4"/>
      <c r="I66" s="4"/>
    </row>
    <row r="67" spans="3:9">
      <c r="C67" s="1"/>
      <c r="D67" s="1"/>
      <c r="E67" s="4"/>
      <c r="F67" s="4"/>
      <c r="G67" s="4"/>
      <c r="H67" s="4"/>
      <c r="I67" s="4"/>
    </row>
    <row r="68" spans="3:9">
      <c r="C68" s="1"/>
      <c r="D68" s="1"/>
      <c r="E68" s="4"/>
      <c r="F68" s="4"/>
      <c r="G68" s="4"/>
      <c r="H68" s="4"/>
      <c r="I68" s="4"/>
    </row>
    <row r="69" spans="3:9">
      <c r="C69" s="1"/>
      <c r="D69" s="1"/>
      <c r="E69" s="4"/>
      <c r="F69" s="4"/>
      <c r="G69" s="4"/>
      <c r="H69" s="4"/>
      <c r="I69" s="4"/>
    </row>
    <row r="70" spans="3:9">
      <c r="C70" s="1"/>
      <c r="D70" s="1"/>
      <c r="E70" s="4"/>
      <c r="F70" s="4"/>
      <c r="G70" s="4"/>
      <c r="H70" s="4"/>
      <c r="I70" s="4"/>
    </row>
    <row r="71" spans="3:9">
      <c r="C71" s="1"/>
      <c r="D71" s="1"/>
      <c r="E71" s="4"/>
      <c r="F71" s="4"/>
      <c r="G71" s="4"/>
      <c r="H71" s="4"/>
      <c r="I71" s="4"/>
    </row>
    <row r="72" spans="3:9">
      <c r="C72" s="1"/>
      <c r="D72" s="1"/>
      <c r="E72" s="4"/>
      <c r="F72" s="4"/>
      <c r="G72" s="4"/>
      <c r="H72" s="4"/>
      <c r="I72" s="4"/>
    </row>
    <row r="73" spans="3:9">
      <c r="C73" s="1"/>
      <c r="D73" s="1"/>
      <c r="E73" s="4"/>
      <c r="F73" s="4"/>
      <c r="G73" s="4"/>
      <c r="H73" s="4"/>
      <c r="I73" s="4"/>
    </row>
    <row r="74" spans="3:9">
      <c r="C74" s="1"/>
      <c r="D74" s="1"/>
      <c r="E74" s="4"/>
      <c r="F74" s="4"/>
      <c r="G74" s="4"/>
      <c r="H74" s="4"/>
      <c r="I74" s="4"/>
    </row>
    <row r="75" spans="3:9">
      <c r="C75" s="1"/>
      <c r="D75" s="1"/>
      <c r="E75" s="4"/>
      <c r="F75" s="4"/>
      <c r="G75" s="4"/>
      <c r="H75" s="4"/>
      <c r="I75" s="4"/>
    </row>
    <row r="76" spans="3:9">
      <c r="C76" s="1"/>
      <c r="D76" s="1"/>
      <c r="E76" s="4"/>
      <c r="F76" s="4"/>
      <c r="G76" s="4"/>
      <c r="H76" s="4"/>
      <c r="I76" s="4"/>
    </row>
    <row r="77" spans="3:9">
      <c r="C77" s="1"/>
      <c r="D77" s="1"/>
      <c r="E77" s="4"/>
      <c r="F77" s="4"/>
      <c r="G77" s="4"/>
      <c r="H77" s="4"/>
      <c r="I77" s="4"/>
    </row>
    <row r="78" spans="3:9">
      <c r="C78" s="1"/>
      <c r="D78" s="1"/>
      <c r="E78" s="4"/>
      <c r="F78" s="4"/>
      <c r="G78" s="4"/>
      <c r="H78" s="4"/>
      <c r="I78" s="4"/>
    </row>
    <row r="79" spans="3:9">
      <c r="C79" s="1"/>
      <c r="D79" s="1"/>
      <c r="E79" s="4"/>
      <c r="F79" s="4"/>
      <c r="G79" s="4"/>
      <c r="H79" s="4"/>
      <c r="I79" s="4"/>
    </row>
    <row r="80" spans="3:9">
      <c r="C80" s="1"/>
      <c r="D80" s="1"/>
      <c r="E80" s="4"/>
      <c r="F80" s="4"/>
      <c r="G80" s="4"/>
      <c r="H80" s="4"/>
      <c r="I80" s="4"/>
    </row>
    <row r="81" spans="3:9">
      <c r="C81" s="1"/>
      <c r="D81" s="1"/>
      <c r="E81" s="4"/>
      <c r="F81" s="4"/>
      <c r="G81" s="4"/>
      <c r="H81" s="4"/>
      <c r="I81" s="4"/>
    </row>
    <row r="82" spans="3:9">
      <c r="C82" s="1"/>
      <c r="D82" s="1"/>
      <c r="E82" s="4"/>
      <c r="F82" s="4"/>
      <c r="G82" s="4"/>
      <c r="H82" s="4"/>
      <c r="I82" s="4"/>
    </row>
    <row r="83" spans="3:9">
      <c r="C83" s="1"/>
      <c r="D83" s="1"/>
      <c r="E83" s="4"/>
      <c r="F83" s="4"/>
      <c r="G83" s="4"/>
      <c r="H83" s="4"/>
      <c r="I83" s="4"/>
    </row>
    <row r="84" spans="3:9">
      <c r="C84" s="1"/>
      <c r="D84" s="1"/>
      <c r="E84" s="4"/>
      <c r="F84" s="4"/>
      <c r="G84" s="4"/>
      <c r="H84" s="4"/>
      <c r="I84" s="4"/>
    </row>
    <row r="85" spans="3:9">
      <c r="C85" s="1"/>
      <c r="D85" s="1"/>
      <c r="E85" s="4"/>
      <c r="F85" s="4"/>
      <c r="G85" s="4"/>
      <c r="H85" s="4"/>
      <c r="I85" s="4"/>
    </row>
    <row r="86" spans="3:9">
      <c r="C86" s="1"/>
      <c r="D86" s="1"/>
      <c r="E86" s="4"/>
      <c r="F86" s="4"/>
      <c r="G86" s="4"/>
      <c r="H86" s="4"/>
      <c r="I86" s="4"/>
    </row>
    <row r="87" spans="3:9">
      <c r="C87" s="1"/>
      <c r="D87" s="1"/>
      <c r="E87" s="4"/>
      <c r="F87" s="4"/>
      <c r="G87" s="4"/>
      <c r="H87" s="4"/>
      <c r="I87" s="4"/>
    </row>
  </sheetData>
  <mergeCells count="1">
    <mergeCell ref="E10:H10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4656-F066-4DA9-BB64-A638753347FD}">
  <sheetPr codeName="Sheet96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100</v>
      </c>
      <c r="F13" s="1">
        <v>100</v>
      </c>
      <c r="G13" s="1">
        <v>100</v>
      </c>
      <c r="H13" s="1">
        <v>100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3</v>
      </c>
      <c r="F16" s="4">
        <v>4.5</v>
      </c>
      <c r="G16" s="4">
        <v>6</v>
      </c>
      <c r="H16" s="4">
        <v>8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3</v>
      </c>
      <c r="F17" s="4">
        <v>4.5</v>
      </c>
      <c r="G17" s="4">
        <v>6</v>
      </c>
      <c r="H17" s="4">
        <v>8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3</v>
      </c>
      <c r="F18" s="4">
        <v>4.5</v>
      </c>
      <c r="G18" s="4">
        <v>6</v>
      </c>
      <c r="H18" s="4">
        <v>8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3</v>
      </c>
      <c r="F19" s="4">
        <v>4.5</v>
      </c>
      <c r="G19" s="4">
        <v>6</v>
      </c>
      <c r="H19" s="4">
        <v>8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3</v>
      </c>
      <c r="F20" s="4">
        <v>4.5</v>
      </c>
      <c r="G20" s="4">
        <v>6</v>
      </c>
      <c r="H20" s="4">
        <v>8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3</v>
      </c>
      <c r="F21" s="4">
        <v>4.5</v>
      </c>
      <c r="G21" s="4">
        <v>6</v>
      </c>
      <c r="H21" s="4">
        <v>8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3</v>
      </c>
      <c r="F22" s="4">
        <v>4.5</v>
      </c>
      <c r="G22" s="4">
        <v>6</v>
      </c>
      <c r="H22" s="4">
        <v>8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3</v>
      </c>
      <c r="F23" s="4">
        <v>4.5</v>
      </c>
      <c r="G23" s="4">
        <v>6</v>
      </c>
      <c r="H23" s="4">
        <v>8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3</v>
      </c>
      <c r="F24" s="4">
        <v>4.5</v>
      </c>
      <c r="G24" s="4">
        <v>6</v>
      </c>
      <c r="H24" s="4">
        <v>8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3</v>
      </c>
      <c r="F25" s="4">
        <v>4.5</v>
      </c>
      <c r="G25" s="4">
        <v>6</v>
      </c>
      <c r="H25" s="4">
        <v>8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3</v>
      </c>
      <c r="F26" s="4">
        <v>4.5</v>
      </c>
      <c r="G26" s="4">
        <v>6</v>
      </c>
      <c r="H26" s="4">
        <v>8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3</v>
      </c>
      <c r="F27" s="4">
        <v>4.5</v>
      </c>
      <c r="G27" s="4">
        <v>6</v>
      </c>
      <c r="H27" s="4">
        <v>8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3</v>
      </c>
      <c r="F28" s="4">
        <v>4.5</v>
      </c>
      <c r="G28" s="4">
        <v>6</v>
      </c>
      <c r="H28" s="4">
        <v>8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3</v>
      </c>
      <c r="F29" s="4">
        <v>4.5</v>
      </c>
      <c r="G29" s="4">
        <v>6</v>
      </c>
      <c r="H29" s="4">
        <v>8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3</v>
      </c>
      <c r="F30" s="4">
        <v>4.5</v>
      </c>
      <c r="G30" s="4">
        <v>6</v>
      </c>
      <c r="H30" s="4">
        <v>8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3</v>
      </c>
      <c r="F31" s="4">
        <v>4.5</v>
      </c>
      <c r="G31" s="4">
        <v>6</v>
      </c>
      <c r="H31" s="4">
        <v>8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3</v>
      </c>
      <c r="F32" s="4">
        <v>4.5</v>
      </c>
      <c r="G32" s="4">
        <v>6</v>
      </c>
      <c r="H32" s="4">
        <v>8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3</v>
      </c>
      <c r="F33" s="4">
        <v>4.5</v>
      </c>
      <c r="G33" s="4">
        <v>6</v>
      </c>
      <c r="H33" s="4">
        <v>8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3</v>
      </c>
      <c r="F34" s="4">
        <v>4.5</v>
      </c>
      <c r="G34" s="4">
        <v>6</v>
      </c>
      <c r="H34" s="4">
        <v>8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3</v>
      </c>
      <c r="F35" s="4">
        <v>4.5</v>
      </c>
      <c r="G35" s="4">
        <v>6</v>
      </c>
      <c r="H35" s="4">
        <v>8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3</v>
      </c>
      <c r="F36" s="4">
        <v>4.5</v>
      </c>
      <c r="G36" s="4">
        <v>6</v>
      </c>
      <c r="H36" s="4">
        <v>8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3</v>
      </c>
      <c r="F37" s="4">
        <v>4.5</v>
      </c>
      <c r="G37" s="4">
        <v>6</v>
      </c>
      <c r="H37" s="4">
        <v>8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3</v>
      </c>
      <c r="F38" s="4">
        <v>4.5</v>
      </c>
      <c r="G38" s="4">
        <v>6</v>
      </c>
      <c r="H38" s="4">
        <v>8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3</v>
      </c>
      <c r="F39" s="4">
        <v>4.5</v>
      </c>
      <c r="G39" s="4">
        <v>6</v>
      </c>
      <c r="H39" s="4">
        <v>8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3</v>
      </c>
      <c r="F40" s="4">
        <v>4.5</v>
      </c>
      <c r="G40" s="4">
        <v>6</v>
      </c>
      <c r="H40" s="4">
        <v>8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4</v>
      </c>
      <c r="F41" s="4">
        <v>5.5</v>
      </c>
      <c r="G41" s="4">
        <v>8</v>
      </c>
      <c r="H41" s="4">
        <v>10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4</v>
      </c>
      <c r="F42" s="4">
        <v>5.5</v>
      </c>
      <c r="G42" s="4">
        <v>8</v>
      </c>
      <c r="H42" s="4">
        <v>10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5</v>
      </c>
      <c r="F43" s="4">
        <v>6.5</v>
      </c>
      <c r="G43" s="4">
        <v>10</v>
      </c>
      <c r="H43" s="4">
        <v>12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5</v>
      </c>
      <c r="F44" s="4">
        <v>6.5</v>
      </c>
      <c r="G44" s="4">
        <v>10</v>
      </c>
      <c r="H44" s="4">
        <v>12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6</v>
      </c>
      <c r="F45" s="4">
        <v>7.5</v>
      </c>
      <c r="G45" s="4">
        <v>12</v>
      </c>
      <c r="H45" s="4">
        <v>14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7</v>
      </c>
      <c r="F46" s="4">
        <v>8.5</v>
      </c>
      <c r="G46" s="4">
        <v>14</v>
      </c>
      <c r="H46" s="4">
        <v>16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8</v>
      </c>
      <c r="F47" s="4">
        <v>9.5</v>
      </c>
      <c r="G47" s="4">
        <v>16</v>
      </c>
      <c r="H47" s="4">
        <v>18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9</v>
      </c>
      <c r="F48" s="4">
        <v>10.5</v>
      </c>
      <c r="G48" s="4">
        <v>18</v>
      </c>
      <c r="H48" s="4">
        <v>20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10</v>
      </c>
      <c r="F49" s="4">
        <v>11.5</v>
      </c>
      <c r="G49" s="4">
        <v>20</v>
      </c>
      <c r="H49" s="4">
        <v>22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11</v>
      </c>
      <c r="F50" s="4">
        <v>12.5</v>
      </c>
      <c r="G50" s="4">
        <v>22</v>
      </c>
      <c r="H50" s="4">
        <v>24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12</v>
      </c>
      <c r="F51" s="4">
        <v>13.5</v>
      </c>
      <c r="G51" s="4">
        <v>24</v>
      </c>
      <c r="H51" s="4">
        <v>26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14</v>
      </c>
      <c r="F52" s="4">
        <v>15.5</v>
      </c>
      <c r="G52" s="4">
        <v>28</v>
      </c>
      <c r="H52" s="4">
        <v>30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15</v>
      </c>
      <c r="F53" s="4">
        <v>16.5</v>
      </c>
      <c r="G53" s="4">
        <v>30</v>
      </c>
      <c r="H53" s="4">
        <v>32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17</v>
      </c>
      <c r="F54" s="4">
        <v>18.5</v>
      </c>
      <c r="G54" s="4">
        <v>34</v>
      </c>
      <c r="H54" s="4">
        <v>36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19</v>
      </c>
      <c r="F55" s="4">
        <v>20.5</v>
      </c>
      <c r="G55" s="4">
        <v>38</v>
      </c>
      <c r="H55" s="4">
        <v>40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21</v>
      </c>
      <c r="F56" s="4">
        <v>22.5</v>
      </c>
      <c r="G56" s="4">
        <v>42</v>
      </c>
      <c r="H56" s="4">
        <v>44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24</v>
      </c>
      <c r="F57" s="4">
        <v>25.5</v>
      </c>
      <c r="G57" s="4">
        <v>48</v>
      </c>
      <c r="H57" s="4">
        <v>50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27</v>
      </c>
      <c r="F58" s="4">
        <v>28.5</v>
      </c>
      <c r="G58" s="4">
        <v>54</v>
      </c>
      <c r="H58" s="4">
        <v>56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30</v>
      </c>
      <c r="F59" s="4">
        <v>31.5</v>
      </c>
      <c r="G59" s="4">
        <v>60</v>
      </c>
      <c r="H59" s="4">
        <v>62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33</v>
      </c>
      <c r="F60" s="4">
        <v>34.5</v>
      </c>
      <c r="G60" s="4">
        <v>66</v>
      </c>
      <c r="H60" s="4">
        <v>68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37</v>
      </c>
      <c r="F61" s="4">
        <v>38.5</v>
      </c>
      <c r="G61" s="4">
        <v>74</v>
      </c>
      <c r="H61" s="4">
        <v>76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43</v>
      </c>
      <c r="F62" s="4">
        <v>44.5</v>
      </c>
      <c r="G62" s="4">
        <v>86</v>
      </c>
      <c r="H62" s="4">
        <v>88</v>
      </c>
      <c r="I62" s="4"/>
      <c r="J62" s="4"/>
      <c r="K62" s="4"/>
      <c r="L62" s="4"/>
      <c r="M62" s="4"/>
      <c r="N62" s="4"/>
      <c r="O62" s="4"/>
    </row>
    <row r="63" spans="3:15">
      <c r="C63" s="1"/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3:15">
      <c r="C64" s="1"/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3:15">
      <c r="C65" s="1"/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3:15">
      <c r="C66" s="1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3:15">
      <c r="C67" s="1"/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3:15">
      <c r="C68" s="1"/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3:15">
      <c r="C69" s="1"/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3:15">
      <c r="C70" s="1"/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1"/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3:15">
      <c r="C72" s="1"/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3:15">
      <c r="C73" s="1"/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3:15">
      <c r="C74" s="1"/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1"/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1"/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3:15">
      <c r="C78" s="1"/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3:15">
      <c r="C79" s="1"/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3:15">
      <c r="C80" s="1"/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3:15">
      <c r="C81" s="1"/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3:15">
      <c r="C82" s="1"/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3:15">
      <c r="C83" s="1"/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>
      <c r="C84" s="1"/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>
      <c r="C85" s="1"/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>
      <c r="C86" s="1"/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2CE22-AD23-495B-AEC2-819F05D3264F}">
  <sheetPr codeName="Sheet97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3</v>
      </c>
      <c r="F16" s="4">
        <v>6</v>
      </c>
      <c r="G16" s="4">
        <v>6</v>
      </c>
      <c r="H16" s="4">
        <v>10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3</v>
      </c>
      <c r="F17" s="4">
        <v>6</v>
      </c>
      <c r="G17" s="4">
        <v>6</v>
      </c>
      <c r="H17" s="4">
        <v>10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3</v>
      </c>
      <c r="F18" s="4">
        <v>6</v>
      </c>
      <c r="G18" s="4">
        <v>6</v>
      </c>
      <c r="H18" s="4">
        <v>10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3</v>
      </c>
      <c r="F19" s="4">
        <v>6</v>
      </c>
      <c r="G19" s="4">
        <v>6</v>
      </c>
      <c r="H19" s="4">
        <v>10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3</v>
      </c>
      <c r="F20" s="4">
        <v>6</v>
      </c>
      <c r="G20" s="4">
        <v>6</v>
      </c>
      <c r="H20" s="4">
        <v>10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3</v>
      </c>
      <c r="F21" s="4">
        <v>6</v>
      </c>
      <c r="G21" s="4">
        <v>6</v>
      </c>
      <c r="H21" s="4">
        <v>10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3</v>
      </c>
      <c r="F22" s="4">
        <v>6</v>
      </c>
      <c r="G22" s="4">
        <v>6</v>
      </c>
      <c r="H22" s="4">
        <v>10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3</v>
      </c>
      <c r="F23" s="4">
        <v>6</v>
      </c>
      <c r="G23" s="4">
        <v>6</v>
      </c>
      <c r="H23" s="4">
        <v>10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3</v>
      </c>
      <c r="F24" s="4">
        <v>6</v>
      </c>
      <c r="G24" s="4">
        <v>6</v>
      </c>
      <c r="H24" s="4">
        <v>10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3</v>
      </c>
      <c r="F25" s="4">
        <v>6</v>
      </c>
      <c r="G25" s="4">
        <v>6</v>
      </c>
      <c r="H25" s="4">
        <v>10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3</v>
      </c>
      <c r="F26" s="4">
        <v>6</v>
      </c>
      <c r="G26" s="4">
        <v>6</v>
      </c>
      <c r="H26" s="4">
        <v>10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3</v>
      </c>
      <c r="F27" s="4">
        <v>6</v>
      </c>
      <c r="G27" s="4">
        <v>6</v>
      </c>
      <c r="H27" s="4">
        <v>10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3</v>
      </c>
      <c r="F28" s="4">
        <v>6</v>
      </c>
      <c r="G28" s="4">
        <v>6</v>
      </c>
      <c r="H28" s="4">
        <v>10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3</v>
      </c>
      <c r="F29" s="4">
        <v>6</v>
      </c>
      <c r="G29" s="4">
        <v>6</v>
      </c>
      <c r="H29" s="4">
        <v>10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3</v>
      </c>
      <c r="F30" s="4">
        <v>6</v>
      </c>
      <c r="G30" s="4">
        <v>6</v>
      </c>
      <c r="H30" s="4">
        <v>10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3</v>
      </c>
      <c r="F31" s="4">
        <v>6</v>
      </c>
      <c r="G31" s="4">
        <v>6</v>
      </c>
      <c r="H31" s="4">
        <v>10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3</v>
      </c>
      <c r="F32" s="4">
        <v>6</v>
      </c>
      <c r="G32" s="4">
        <v>6</v>
      </c>
      <c r="H32" s="4">
        <v>10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3</v>
      </c>
      <c r="F33" s="4">
        <v>6</v>
      </c>
      <c r="G33" s="4">
        <v>6</v>
      </c>
      <c r="H33" s="4">
        <v>10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3</v>
      </c>
      <c r="F34" s="4">
        <v>6</v>
      </c>
      <c r="G34" s="4">
        <v>6</v>
      </c>
      <c r="H34" s="4">
        <v>10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3</v>
      </c>
      <c r="F35" s="4">
        <v>6</v>
      </c>
      <c r="G35" s="4">
        <v>6</v>
      </c>
      <c r="H35" s="4">
        <v>10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3</v>
      </c>
      <c r="F36" s="4">
        <v>6</v>
      </c>
      <c r="G36" s="4">
        <v>6</v>
      </c>
      <c r="H36" s="4">
        <v>10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3</v>
      </c>
      <c r="F37" s="4">
        <v>6</v>
      </c>
      <c r="G37" s="4">
        <v>6</v>
      </c>
      <c r="H37" s="4">
        <v>10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3</v>
      </c>
      <c r="F38" s="4">
        <v>6</v>
      </c>
      <c r="G38" s="4">
        <v>6</v>
      </c>
      <c r="H38" s="4">
        <v>10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3</v>
      </c>
      <c r="F39" s="4">
        <v>6</v>
      </c>
      <c r="G39" s="4">
        <v>6</v>
      </c>
      <c r="H39" s="4">
        <v>10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3</v>
      </c>
      <c r="F40" s="4">
        <v>6</v>
      </c>
      <c r="G40" s="4">
        <v>6</v>
      </c>
      <c r="H40" s="4">
        <v>10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3</v>
      </c>
      <c r="F41" s="4">
        <v>6</v>
      </c>
      <c r="G41" s="4">
        <v>6</v>
      </c>
      <c r="H41" s="4">
        <v>10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3</v>
      </c>
      <c r="F42" s="4">
        <v>6</v>
      </c>
      <c r="G42" s="4">
        <v>6</v>
      </c>
      <c r="H42" s="4">
        <v>10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3</v>
      </c>
      <c r="F43" s="4">
        <v>6</v>
      </c>
      <c r="G43" s="4">
        <v>6</v>
      </c>
      <c r="H43" s="4">
        <v>10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3</v>
      </c>
      <c r="F44" s="4">
        <v>6</v>
      </c>
      <c r="G44" s="4">
        <v>6</v>
      </c>
      <c r="H44" s="4">
        <v>10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4</v>
      </c>
      <c r="F45" s="4">
        <v>7</v>
      </c>
      <c r="G45" s="4">
        <v>8</v>
      </c>
      <c r="H45" s="4">
        <v>12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4</v>
      </c>
      <c r="F46" s="4">
        <v>7</v>
      </c>
      <c r="G46" s="4">
        <v>8</v>
      </c>
      <c r="H46" s="4">
        <v>12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4</v>
      </c>
      <c r="F47" s="4">
        <v>7</v>
      </c>
      <c r="G47" s="4">
        <v>8</v>
      </c>
      <c r="H47" s="4">
        <v>12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4</v>
      </c>
      <c r="F48" s="4">
        <v>7</v>
      </c>
      <c r="G48" s="4">
        <v>8</v>
      </c>
      <c r="H48" s="4">
        <v>12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5</v>
      </c>
      <c r="F49" s="4">
        <v>8</v>
      </c>
      <c r="G49" s="4">
        <v>10</v>
      </c>
      <c r="H49" s="4">
        <v>14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5</v>
      </c>
      <c r="F50" s="4">
        <v>8</v>
      </c>
      <c r="G50" s="4">
        <v>10</v>
      </c>
      <c r="H50" s="4">
        <v>14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5</v>
      </c>
      <c r="F51" s="4">
        <v>8</v>
      </c>
      <c r="G51" s="4">
        <v>10</v>
      </c>
      <c r="H51" s="4">
        <v>14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6</v>
      </c>
      <c r="F52" s="4">
        <v>9</v>
      </c>
      <c r="G52" s="4">
        <v>12</v>
      </c>
      <c r="H52" s="4">
        <v>16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6</v>
      </c>
      <c r="F53" s="4">
        <v>9</v>
      </c>
      <c r="G53" s="4">
        <v>12</v>
      </c>
      <c r="H53" s="4">
        <v>16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7</v>
      </c>
      <c r="F54" s="4">
        <v>10</v>
      </c>
      <c r="G54" s="4">
        <v>14</v>
      </c>
      <c r="H54" s="4">
        <v>18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7</v>
      </c>
      <c r="F55" s="4">
        <v>10</v>
      </c>
      <c r="G55" s="4">
        <v>14</v>
      </c>
      <c r="H55" s="4">
        <v>18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8</v>
      </c>
      <c r="F56" s="4">
        <v>11</v>
      </c>
      <c r="G56" s="4">
        <v>16</v>
      </c>
      <c r="H56" s="4">
        <v>20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9</v>
      </c>
      <c r="F57" s="4">
        <v>12</v>
      </c>
      <c r="G57" s="4">
        <v>18</v>
      </c>
      <c r="H57" s="4">
        <v>22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10</v>
      </c>
      <c r="F58" s="4">
        <v>13</v>
      </c>
      <c r="G58" s="4">
        <v>20</v>
      </c>
      <c r="H58" s="4">
        <v>24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11</v>
      </c>
      <c r="F59" s="4">
        <v>14</v>
      </c>
      <c r="G59" s="4">
        <v>22</v>
      </c>
      <c r="H59" s="4">
        <v>26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12</v>
      </c>
      <c r="F60" s="4">
        <v>15</v>
      </c>
      <c r="G60" s="4">
        <v>24</v>
      </c>
      <c r="H60" s="4">
        <v>28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13</v>
      </c>
      <c r="F61" s="4">
        <v>16</v>
      </c>
      <c r="G61" s="4">
        <v>26</v>
      </c>
      <c r="H61" s="4">
        <v>30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14</v>
      </c>
      <c r="F62" s="4">
        <v>17</v>
      </c>
      <c r="G62" s="4">
        <v>28</v>
      </c>
      <c r="H62" s="4">
        <v>32</v>
      </c>
      <c r="I62" s="4"/>
      <c r="J62" s="4"/>
      <c r="K62" s="4"/>
      <c r="L62" s="4"/>
      <c r="M62" s="4"/>
      <c r="N62" s="4"/>
      <c r="O62" s="4"/>
    </row>
    <row r="63" spans="3:15">
      <c r="C63" s="1"/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3:15">
      <c r="C64" s="1"/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3:15">
      <c r="C65" s="1"/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3:15">
      <c r="C66" s="1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3:15">
      <c r="C67" s="1"/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3:15">
      <c r="C68" s="1"/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3:15">
      <c r="C69" s="1"/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3:15">
      <c r="C70" s="1"/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1"/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3:15">
      <c r="C72" s="1"/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3:15">
      <c r="C73" s="1"/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3:15">
      <c r="C74" s="1"/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1"/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1"/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3:15">
      <c r="C78" s="1"/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3:15">
      <c r="C79" s="1"/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3:15">
      <c r="C80" s="1"/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3:15">
      <c r="C81" s="1"/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3:15">
      <c r="C82" s="1"/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3:15">
      <c r="C83" s="1"/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>
      <c r="C84" s="1"/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>
      <c r="C85" s="1"/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>
      <c r="C86" s="1"/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795C3-27D6-4177-810B-81761822CD29}">
  <sheetPr codeName="Sheet98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100</v>
      </c>
      <c r="F13" s="1">
        <v>100</v>
      </c>
      <c r="G13" s="1">
        <v>100</v>
      </c>
      <c r="H13" s="1">
        <v>100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14</v>
      </c>
      <c r="F16" s="4">
        <v>23</v>
      </c>
      <c r="G16" s="4">
        <v>28</v>
      </c>
      <c r="H16" s="4">
        <v>40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14</v>
      </c>
      <c r="F17" s="4">
        <v>23</v>
      </c>
      <c r="G17" s="4">
        <v>28</v>
      </c>
      <c r="H17" s="4">
        <v>40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14</v>
      </c>
      <c r="F18" s="4">
        <v>23</v>
      </c>
      <c r="G18" s="4">
        <v>28</v>
      </c>
      <c r="H18" s="4">
        <v>40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14</v>
      </c>
      <c r="F19" s="4">
        <v>23</v>
      </c>
      <c r="G19" s="4">
        <v>28</v>
      </c>
      <c r="H19" s="4">
        <v>40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14</v>
      </c>
      <c r="F20" s="4">
        <v>23</v>
      </c>
      <c r="G20" s="4">
        <v>28</v>
      </c>
      <c r="H20" s="4">
        <v>40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14</v>
      </c>
      <c r="F21" s="4">
        <v>23</v>
      </c>
      <c r="G21" s="4">
        <v>28</v>
      </c>
      <c r="H21" s="4">
        <v>40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14</v>
      </c>
      <c r="F22" s="4">
        <v>23</v>
      </c>
      <c r="G22" s="4">
        <v>28</v>
      </c>
      <c r="H22" s="4">
        <v>40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14</v>
      </c>
      <c r="F23" s="4">
        <v>23</v>
      </c>
      <c r="G23" s="4">
        <v>28</v>
      </c>
      <c r="H23" s="4">
        <v>40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14</v>
      </c>
      <c r="F24" s="4">
        <v>23</v>
      </c>
      <c r="G24" s="4">
        <v>28</v>
      </c>
      <c r="H24" s="4">
        <v>40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14</v>
      </c>
      <c r="F25" s="4">
        <v>23</v>
      </c>
      <c r="G25" s="4">
        <v>28</v>
      </c>
      <c r="H25" s="4">
        <v>40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14</v>
      </c>
      <c r="F26" s="4">
        <v>23</v>
      </c>
      <c r="G26" s="4">
        <v>28</v>
      </c>
      <c r="H26" s="4">
        <v>40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14</v>
      </c>
      <c r="F27" s="4">
        <v>23</v>
      </c>
      <c r="G27" s="4">
        <v>28</v>
      </c>
      <c r="H27" s="4">
        <v>40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14</v>
      </c>
      <c r="F28" s="4">
        <v>23</v>
      </c>
      <c r="G28" s="4">
        <v>28</v>
      </c>
      <c r="H28" s="4">
        <v>40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14</v>
      </c>
      <c r="F29" s="4">
        <v>23</v>
      </c>
      <c r="G29" s="4">
        <v>28</v>
      </c>
      <c r="H29" s="4">
        <v>40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14</v>
      </c>
      <c r="F30" s="4">
        <v>23</v>
      </c>
      <c r="G30" s="4">
        <v>28</v>
      </c>
      <c r="H30" s="4">
        <v>40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14</v>
      </c>
      <c r="F31" s="4">
        <v>23</v>
      </c>
      <c r="G31" s="4">
        <v>28</v>
      </c>
      <c r="H31" s="4">
        <v>40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14</v>
      </c>
      <c r="F32" s="4">
        <v>23</v>
      </c>
      <c r="G32" s="4">
        <v>28</v>
      </c>
      <c r="H32" s="4">
        <v>40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14</v>
      </c>
      <c r="F33" s="4">
        <v>23</v>
      </c>
      <c r="G33" s="4">
        <v>28</v>
      </c>
      <c r="H33" s="4">
        <v>40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14</v>
      </c>
      <c r="F34" s="4">
        <v>23</v>
      </c>
      <c r="G34" s="4">
        <v>28</v>
      </c>
      <c r="H34" s="4">
        <v>40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14</v>
      </c>
      <c r="F35" s="4">
        <v>23</v>
      </c>
      <c r="G35" s="4">
        <v>28</v>
      </c>
      <c r="H35" s="4">
        <v>40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14</v>
      </c>
      <c r="F36" s="4">
        <v>23</v>
      </c>
      <c r="G36" s="4">
        <v>28</v>
      </c>
      <c r="H36" s="4">
        <v>40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14</v>
      </c>
      <c r="F37" s="4">
        <v>23</v>
      </c>
      <c r="G37" s="4">
        <v>28</v>
      </c>
      <c r="H37" s="4">
        <v>40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14</v>
      </c>
      <c r="F38" s="4">
        <v>23</v>
      </c>
      <c r="G38" s="4">
        <v>28</v>
      </c>
      <c r="H38" s="4">
        <v>40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14</v>
      </c>
      <c r="F39" s="4">
        <v>23</v>
      </c>
      <c r="G39" s="4">
        <v>28</v>
      </c>
      <c r="H39" s="4">
        <v>40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15</v>
      </c>
      <c r="F40" s="4">
        <v>24</v>
      </c>
      <c r="G40" s="4">
        <v>30</v>
      </c>
      <c r="H40" s="4">
        <v>42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16</v>
      </c>
      <c r="F41" s="4">
        <v>25</v>
      </c>
      <c r="G41" s="4">
        <v>32</v>
      </c>
      <c r="H41" s="4">
        <v>44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16</v>
      </c>
      <c r="F42" s="4">
        <v>25</v>
      </c>
      <c r="G42" s="4">
        <v>32</v>
      </c>
      <c r="H42" s="4">
        <v>44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17</v>
      </c>
      <c r="F43" s="4">
        <v>26</v>
      </c>
      <c r="G43" s="4">
        <v>34</v>
      </c>
      <c r="H43" s="4">
        <v>46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18</v>
      </c>
      <c r="F44" s="4">
        <v>27</v>
      </c>
      <c r="G44" s="4">
        <v>36</v>
      </c>
      <c r="H44" s="4">
        <v>48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19</v>
      </c>
      <c r="F45" s="4">
        <v>28</v>
      </c>
      <c r="G45" s="4">
        <v>38</v>
      </c>
      <c r="H45" s="4">
        <v>50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19</v>
      </c>
      <c r="F46" s="4">
        <v>28</v>
      </c>
      <c r="G46" s="4">
        <v>38</v>
      </c>
      <c r="H46" s="4">
        <v>50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20</v>
      </c>
      <c r="F47" s="4">
        <v>29</v>
      </c>
      <c r="G47" s="4">
        <v>40</v>
      </c>
      <c r="H47" s="4">
        <v>52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21</v>
      </c>
      <c r="F48" s="4">
        <v>30</v>
      </c>
      <c r="G48" s="4">
        <v>42</v>
      </c>
      <c r="H48" s="4">
        <v>54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22</v>
      </c>
      <c r="F49" s="4">
        <v>31</v>
      </c>
      <c r="G49" s="4">
        <v>44</v>
      </c>
      <c r="H49" s="4">
        <v>56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23</v>
      </c>
      <c r="F50" s="4">
        <v>32</v>
      </c>
      <c r="G50" s="4">
        <v>46</v>
      </c>
      <c r="H50" s="4">
        <v>58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24</v>
      </c>
      <c r="F51" s="4">
        <v>33</v>
      </c>
      <c r="G51" s="4">
        <v>48</v>
      </c>
      <c r="H51" s="4">
        <v>60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25</v>
      </c>
      <c r="F52" s="4">
        <v>34</v>
      </c>
      <c r="G52" s="4">
        <v>50</v>
      </c>
      <c r="H52" s="4">
        <v>62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26</v>
      </c>
      <c r="F53" s="4">
        <v>35</v>
      </c>
      <c r="G53" s="4">
        <v>52</v>
      </c>
      <c r="H53" s="4">
        <v>64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27</v>
      </c>
      <c r="F54" s="4">
        <v>36</v>
      </c>
      <c r="G54" s="4">
        <v>54</v>
      </c>
      <c r="H54" s="4">
        <v>66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28</v>
      </c>
      <c r="F55" s="4">
        <v>37</v>
      </c>
      <c r="G55" s="4">
        <v>56</v>
      </c>
      <c r="H55" s="4">
        <v>68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30</v>
      </c>
      <c r="F56" s="4">
        <v>39</v>
      </c>
      <c r="G56" s="4">
        <v>60</v>
      </c>
      <c r="H56" s="4">
        <v>72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31</v>
      </c>
      <c r="F57" s="4">
        <v>40</v>
      </c>
      <c r="G57" s="4">
        <v>62</v>
      </c>
      <c r="H57" s="4">
        <v>74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34</v>
      </c>
      <c r="F58" s="4">
        <v>43</v>
      </c>
      <c r="G58" s="4">
        <v>68</v>
      </c>
      <c r="H58" s="4">
        <v>80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36</v>
      </c>
      <c r="F59" s="4">
        <v>45</v>
      </c>
      <c r="G59" s="4">
        <v>72</v>
      </c>
      <c r="H59" s="4">
        <v>84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38</v>
      </c>
      <c r="F60" s="4">
        <v>47</v>
      </c>
      <c r="G60" s="4">
        <v>76</v>
      </c>
      <c r="H60" s="4">
        <v>88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40</v>
      </c>
      <c r="F61" s="4">
        <v>49</v>
      </c>
      <c r="G61" s="4">
        <v>80</v>
      </c>
      <c r="H61" s="4">
        <v>92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42</v>
      </c>
      <c r="F62" s="4">
        <v>51</v>
      </c>
      <c r="G62" s="4">
        <v>84</v>
      </c>
      <c r="H62" s="4">
        <v>96</v>
      </c>
      <c r="I62" s="4"/>
      <c r="J62" s="4"/>
      <c r="K62" s="4"/>
      <c r="L62" s="4"/>
      <c r="M62" s="4"/>
      <c r="N62" s="4"/>
      <c r="O62" s="4"/>
    </row>
    <row r="63" spans="3:15">
      <c r="C63" s="1"/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3:15">
      <c r="C64" s="1"/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3:15">
      <c r="C65" s="1"/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3:15">
      <c r="C66" s="1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3:15">
      <c r="C67" s="1"/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3:15">
      <c r="C68" s="1"/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3:15">
      <c r="C69" s="1"/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3:15">
      <c r="C70" s="1"/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1"/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3:15">
      <c r="C72" s="1"/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3:15">
      <c r="C73" s="1"/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3:15">
      <c r="C74" s="1"/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1"/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1"/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3:15">
      <c r="C78" s="1"/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3:15">
      <c r="C79" s="1"/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3:15">
      <c r="C80" s="1"/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3:15">
      <c r="C81" s="1"/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3:15">
      <c r="C82" s="1"/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3:15">
      <c r="C83" s="1"/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>
      <c r="C84" s="1"/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>
      <c r="C85" s="1"/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>
      <c r="C86" s="1"/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38CFB-4918-4D8A-B78E-8CDD32AC6057}">
  <sheetPr codeName="Sheet99">
    <tabColor theme="9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24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4.33</v>
      </c>
      <c r="F16" s="4">
        <v>6.84</v>
      </c>
      <c r="G16" s="4">
        <v>8.66</v>
      </c>
      <c r="H16" s="4">
        <v>12</v>
      </c>
      <c r="I16" s="4"/>
    </row>
    <row r="17" spans="3:9">
      <c r="C17" s="1">
        <v>19</v>
      </c>
      <c r="D17" s="1"/>
      <c r="E17" s="4">
        <v>4.33</v>
      </c>
      <c r="F17" s="4">
        <v>6.84</v>
      </c>
      <c r="G17" s="4">
        <v>8.66</v>
      </c>
      <c r="H17" s="4">
        <v>12</v>
      </c>
      <c r="I17" s="4"/>
    </row>
    <row r="18" spans="3:9">
      <c r="C18" s="1">
        <v>20</v>
      </c>
      <c r="D18" s="1"/>
      <c r="E18" s="4">
        <v>4.33</v>
      </c>
      <c r="F18" s="4">
        <v>6.84</v>
      </c>
      <c r="G18" s="4">
        <v>8.66</v>
      </c>
      <c r="H18" s="4">
        <v>12</v>
      </c>
      <c r="I18" s="4"/>
    </row>
    <row r="19" spans="3:9">
      <c r="C19" s="1">
        <v>21</v>
      </c>
      <c r="D19" s="1"/>
      <c r="E19" s="4">
        <v>4.33</v>
      </c>
      <c r="F19" s="4">
        <v>6.84</v>
      </c>
      <c r="G19" s="4">
        <v>8.66</v>
      </c>
      <c r="H19" s="4">
        <v>12</v>
      </c>
      <c r="I19" s="4"/>
    </row>
    <row r="20" spans="3:9">
      <c r="C20" s="1">
        <v>22</v>
      </c>
      <c r="D20" s="1"/>
      <c r="E20" s="4">
        <v>4.33</v>
      </c>
      <c r="F20" s="4">
        <v>6.84</v>
      </c>
      <c r="G20" s="4">
        <v>8.66</v>
      </c>
      <c r="H20" s="4">
        <v>12</v>
      </c>
      <c r="I20" s="4"/>
    </row>
    <row r="21" spans="3:9">
      <c r="C21" s="1">
        <v>23</v>
      </c>
      <c r="D21" s="1"/>
      <c r="E21" s="4">
        <v>4.33</v>
      </c>
      <c r="F21" s="4">
        <v>6.84</v>
      </c>
      <c r="G21" s="4">
        <v>8.66</v>
      </c>
      <c r="H21" s="4">
        <v>12</v>
      </c>
      <c r="I21" s="4"/>
    </row>
    <row r="22" spans="3:9">
      <c r="C22" s="1">
        <v>24</v>
      </c>
      <c r="D22" s="1"/>
      <c r="E22" s="4">
        <v>4.33</v>
      </c>
      <c r="F22" s="4">
        <v>6.84</v>
      </c>
      <c r="G22" s="4">
        <v>8.66</v>
      </c>
      <c r="H22" s="4">
        <v>12</v>
      </c>
      <c r="I22" s="4"/>
    </row>
    <row r="23" spans="3:9">
      <c r="C23" s="1">
        <v>25</v>
      </c>
      <c r="D23" s="1"/>
      <c r="E23" s="4">
        <v>4.33</v>
      </c>
      <c r="F23" s="4">
        <v>6.84</v>
      </c>
      <c r="G23" s="4">
        <v>8.66</v>
      </c>
      <c r="H23" s="4">
        <v>12</v>
      </c>
      <c r="I23" s="4"/>
    </row>
    <row r="24" spans="3:9">
      <c r="C24" s="1">
        <v>26</v>
      </c>
      <c r="D24" s="1"/>
      <c r="E24" s="4">
        <v>4.33</v>
      </c>
      <c r="F24" s="4">
        <v>6.84</v>
      </c>
      <c r="G24" s="4">
        <v>8.66</v>
      </c>
      <c r="H24" s="4">
        <v>12</v>
      </c>
      <c r="I24" s="4"/>
    </row>
    <row r="25" spans="3:9">
      <c r="C25" s="1">
        <v>27</v>
      </c>
      <c r="D25" s="1"/>
      <c r="E25" s="4">
        <v>4.33</v>
      </c>
      <c r="F25" s="4">
        <v>6.84</v>
      </c>
      <c r="G25" s="4">
        <v>8.66</v>
      </c>
      <c r="H25" s="4">
        <v>12</v>
      </c>
      <c r="I25" s="4"/>
    </row>
    <row r="26" spans="3:9">
      <c r="C26" s="1">
        <v>28</v>
      </c>
      <c r="D26" s="1"/>
      <c r="E26" s="4">
        <v>4.33</v>
      </c>
      <c r="F26" s="4">
        <v>6.84</v>
      </c>
      <c r="G26" s="4">
        <v>8.66</v>
      </c>
      <c r="H26" s="4">
        <v>12</v>
      </c>
      <c r="I26" s="4"/>
    </row>
    <row r="27" spans="3:9">
      <c r="C27" s="1">
        <v>29</v>
      </c>
      <c r="D27" s="1"/>
      <c r="E27" s="4">
        <v>4.33</v>
      </c>
      <c r="F27" s="4">
        <v>6.84</v>
      </c>
      <c r="G27" s="4">
        <v>8.66</v>
      </c>
      <c r="H27" s="4">
        <v>12</v>
      </c>
      <c r="I27" s="4"/>
    </row>
    <row r="28" spans="3:9">
      <c r="C28" s="1">
        <v>30</v>
      </c>
      <c r="D28" s="1"/>
      <c r="E28" s="4">
        <v>4.33</v>
      </c>
      <c r="F28" s="4">
        <v>6.84</v>
      </c>
      <c r="G28" s="4">
        <v>8.66</v>
      </c>
      <c r="H28" s="4">
        <v>12</v>
      </c>
      <c r="I28" s="4"/>
    </row>
    <row r="29" spans="3:9">
      <c r="C29" s="1">
        <v>31</v>
      </c>
      <c r="D29" s="1"/>
      <c r="E29" s="4">
        <v>4.33</v>
      </c>
      <c r="F29" s="4">
        <v>6.84</v>
      </c>
      <c r="G29" s="4">
        <v>8.66</v>
      </c>
      <c r="H29" s="4">
        <v>12</v>
      </c>
      <c r="I29" s="4"/>
    </row>
    <row r="30" spans="3:9">
      <c r="C30" s="1">
        <v>32</v>
      </c>
      <c r="D30" s="1"/>
      <c r="E30" s="4">
        <v>4.33</v>
      </c>
      <c r="F30" s="4">
        <v>6.84</v>
      </c>
      <c r="G30" s="4">
        <v>8.66</v>
      </c>
      <c r="H30" s="4">
        <v>12</v>
      </c>
      <c r="I30" s="4"/>
    </row>
    <row r="31" spans="3:9">
      <c r="C31" s="1">
        <v>33</v>
      </c>
      <c r="D31" s="1"/>
      <c r="E31" s="4">
        <v>4.33</v>
      </c>
      <c r="F31" s="4">
        <v>6.84</v>
      </c>
      <c r="G31" s="4">
        <v>8.66</v>
      </c>
      <c r="H31" s="4">
        <v>12</v>
      </c>
      <c r="I31" s="4"/>
    </row>
    <row r="32" spans="3:9">
      <c r="C32" s="1">
        <v>34</v>
      </c>
      <c r="D32" s="1"/>
      <c r="E32" s="4">
        <v>4.33</v>
      </c>
      <c r="F32" s="4">
        <v>6.84</v>
      </c>
      <c r="G32" s="4">
        <v>8.66</v>
      </c>
      <c r="H32" s="4">
        <v>12</v>
      </c>
      <c r="I32" s="4"/>
    </row>
    <row r="33" spans="3:9">
      <c r="C33" s="1">
        <v>35</v>
      </c>
      <c r="D33" s="1"/>
      <c r="E33" s="4">
        <v>4.33</v>
      </c>
      <c r="F33" s="4">
        <v>6.84</v>
      </c>
      <c r="G33" s="4">
        <v>8.66</v>
      </c>
      <c r="H33" s="4">
        <v>12</v>
      </c>
      <c r="I33" s="4"/>
    </row>
    <row r="34" spans="3:9">
      <c r="C34" s="1">
        <v>36</v>
      </c>
      <c r="D34" s="1"/>
      <c r="E34" s="4">
        <v>4.33</v>
      </c>
      <c r="F34" s="4">
        <v>6.84</v>
      </c>
      <c r="G34" s="4">
        <v>8.66</v>
      </c>
      <c r="H34" s="4">
        <v>12</v>
      </c>
      <c r="I34" s="4"/>
    </row>
    <row r="35" spans="3:9">
      <c r="C35" s="1">
        <v>37</v>
      </c>
      <c r="D35" s="1"/>
      <c r="E35" s="4">
        <v>4.33</v>
      </c>
      <c r="F35" s="4">
        <v>6.84</v>
      </c>
      <c r="G35" s="4">
        <v>8.66</v>
      </c>
      <c r="H35" s="4">
        <v>12</v>
      </c>
      <c r="I35" s="4"/>
    </row>
    <row r="36" spans="3:9">
      <c r="C36" s="1">
        <v>38</v>
      </c>
      <c r="D36" s="1"/>
      <c r="E36" s="4">
        <v>4.33</v>
      </c>
      <c r="F36" s="4">
        <v>6.84</v>
      </c>
      <c r="G36" s="4">
        <v>8.66</v>
      </c>
      <c r="H36" s="4">
        <v>12</v>
      </c>
      <c r="I36" s="4"/>
    </row>
    <row r="37" spans="3:9">
      <c r="C37" s="1">
        <v>39</v>
      </c>
      <c r="D37" s="1"/>
      <c r="E37" s="4">
        <v>4.33</v>
      </c>
      <c r="F37" s="4">
        <v>6.84</v>
      </c>
      <c r="G37" s="4">
        <v>8.66</v>
      </c>
      <c r="H37" s="4">
        <v>12</v>
      </c>
      <c r="I37" s="4"/>
    </row>
    <row r="38" spans="3:9">
      <c r="C38" s="1">
        <v>40</v>
      </c>
      <c r="D38" s="1"/>
      <c r="E38" s="4">
        <v>4.33</v>
      </c>
      <c r="F38" s="4">
        <v>6.84</v>
      </c>
      <c r="G38" s="4">
        <v>8.66</v>
      </c>
      <c r="H38" s="4">
        <v>12</v>
      </c>
      <c r="I38" s="4"/>
    </row>
    <row r="39" spans="3:9">
      <c r="C39" s="1">
        <v>41</v>
      </c>
      <c r="D39" s="1"/>
      <c r="E39" s="4">
        <v>4.67</v>
      </c>
      <c r="F39" s="4">
        <v>7.18</v>
      </c>
      <c r="G39" s="4">
        <v>9.34</v>
      </c>
      <c r="H39" s="4">
        <v>12.68</v>
      </c>
      <c r="I39" s="4"/>
    </row>
    <row r="40" spans="3:9">
      <c r="C40" s="1">
        <v>42</v>
      </c>
      <c r="D40" s="1"/>
      <c r="E40" s="4">
        <v>4.67</v>
      </c>
      <c r="F40" s="4">
        <v>7.18</v>
      </c>
      <c r="G40" s="4">
        <v>9.34</v>
      </c>
      <c r="H40" s="4">
        <v>12.68</v>
      </c>
      <c r="I40" s="4"/>
    </row>
    <row r="41" spans="3:9">
      <c r="C41" s="1">
        <v>43</v>
      </c>
      <c r="D41" s="1"/>
      <c r="E41" s="4">
        <v>5</v>
      </c>
      <c r="F41" s="4">
        <v>7.51</v>
      </c>
      <c r="G41" s="4">
        <v>10</v>
      </c>
      <c r="H41" s="4">
        <v>13.34</v>
      </c>
      <c r="I41" s="4"/>
    </row>
    <row r="42" spans="3:9">
      <c r="C42" s="1">
        <v>44</v>
      </c>
      <c r="D42" s="1"/>
      <c r="E42" s="4">
        <v>5</v>
      </c>
      <c r="F42" s="4">
        <v>7.51</v>
      </c>
      <c r="G42" s="4">
        <v>10</v>
      </c>
      <c r="H42" s="4">
        <v>13.34</v>
      </c>
      <c r="I42" s="4"/>
    </row>
    <row r="43" spans="3:9">
      <c r="C43" s="1">
        <v>45</v>
      </c>
      <c r="D43" s="1"/>
      <c r="E43" s="4">
        <v>5.33</v>
      </c>
      <c r="F43" s="4">
        <v>7.84</v>
      </c>
      <c r="G43" s="4">
        <v>10.66</v>
      </c>
      <c r="H43" s="4">
        <v>14</v>
      </c>
      <c r="I43" s="4"/>
    </row>
    <row r="44" spans="3:9">
      <c r="C44" s="1">
        <v>46</v>
      </c>
      <c r="D44" s="1"/>
      <c r="E44" s="4">
        <v>5.33</v>
      </c>
      <c r="F44" s="4">
        <v>7.84</v>
      </c>
      <c r="G44" s="4">
        <v>10.66</v>
      </c>
      <c r="H44" s="4">
        <v>14</v>
      </c>
      <c r="I44" s="4"/>
    </row>
    <row r="45" spans="3:9">
      <c r="C45" s="1">
        <v>47</v>
      </c>
      <c r="D45" s="1"/>
      <c r="E45" s="4">
        <v>5.67</v>
      </c>
      <c r="F45" s="4">
        <v>8.18</v>
      </c>
      <c r="G45" s="4">
        <v>11.34</v>
      </c>
      <c r="H45" s="4">
        <v>14.68</v>
      </c>
      <c r="I45" s="4"/>
    </row>
    <row r="46" spans="3:9">
      <c r="C46" s="1">
        <v>48</v>
      </c>
      <c r="D46" s="1"/>
      <c r="E46" s="4">
        <v>5.67</v>
      </c>
      <c r="F46" s="4">
        <v>8.18</v>
      </c>
      <c r="G46" s="4">
        <v>11.34</v>
      </c>
      <c r="H46" s="4">
        <v>14.68</v>
      </c>
      <c r="I46" s="4"/>
    </row>
    <row r="47" spans="3:9">
      <c r="C47" s="1">
        <v>49</v>
      </c>
      <c r="D47" s="1"/>
      <c r="E47" s="4">
        <v>6</v>
      </c>
      <c r="F47" s="4">
        <v>8.51</v>
      </c>
      <c r="G47" s="4">
        <v>12</v>
      </c>
      <c r="H47" s="4">
        <v>15.34</v>
      </c>
      <c r="I47" s="4"/>
    </row>
    <row r="48" spans="3:9">
      <c r="C48" s="1">
        <v>50</v>
      </c>
      <c r="D48" s="1"/>
      <c r="E48" s="4">
        <v>6</v>
      </c>
      <c r="F48" s="4">
        <v>8.51</v>
      </c>
      <c r="G48" s="4">
        <v>12</v>
      </c>
      <c r="H48" s="4">
        <v>15.34</v>
      </c>
      <c r="I48" s="4"/>
    </row>
    <row r="49" spans="3:9">
      <c r="C49" s="1">
        <v>51</v>
      </c>
      <c r="D49" s="1"/>
      <c r="E49" s="4">
        <v>6.33</v>
      </c>
      <c r="F49" s="4">
        <v>8.84</v>
      </c>
      <c r="G49" s="4">
        <v>12.66</v>
      </c>
      <c r="H49" s="4">
        <v>16</v>
      </c>
      <c r="I49" s="4"/>
    </row>
    <row r="50" spans="3:9">
      <c r="C50" s="1">
        <v>52</v>
      </c>
      <c r="D50" s="1"/>
      <c r="E50" s="4">
        <v>6.33</v>
      </c>
      <c r="F50" s="4">
        <v>8.84</v>
      </c>
      <c r="G50" s="4">
        <v>12.66</v>
      </c>
      <c r="H50" s="4">
        <v>16</v>
      </c>
      <c r="I50" s="4"/>
    </row>
    <row r="51" spans="3:9">
      <c r="C51" s="1">
        <v>53</v>
      </c>
      <c r="D51" s="1"/>
      <c r="E51" s="4">
        <v>6.67</v>
      </c>
      <c r="F51" s="4">
        <v>9.18</v>
      </c>
      <c r="G51" s="4">
        <v>13.34</v>
      </c>
      <c r="H51" s="4">
        <v>16.68</v>
      </c>
      <c r="I51" s="4"/>
    </row>
    <row r="52" spans="3:9">
      <c r="C52" s="1">
        <v>54</v>
      </c>
      <c r="D52" s="1"/>
      <c r="E52" s="4">
        <v>7</v>
      </c>
      <c r="F52" s="4">
        <v>9.51</v>
      </c>
      <c r="G52" s="4">
        <v>14</v>
      </c>
      <c r="H52" s="4">
        <v>17.34</v>
      </c>
      <c r="I52" s="4"/>
    </row>
    <row r="53" spans="3:9">
      <c r="C53" s="1">
        <v>55</v>
      </c>
      <c r="D53" s="1"/>
      <c r="E53" s="4">
        <v>7</v>
      </c>
      <c r="F53" s="4">
        <v>9.51</v>
      </c>
      <c r="G53" s="4">
        <v>14</v>
      </c>
      <c r="H53" s="4">
        <v>17.34</v>
      </c>
      <c r="I53" s="4"/>
    </row>
    <row r="54" spans="3:9">
      <c r="C54" s="1">
        <v>56</v>
      </c>
      <c r="D54" s="1"/>
      <c r="E54" s="4">
        <v>7.33</v>
      </c>
      <c r="F54" s="4">
        <v>9.84</v>
      </c>
      <c r="G54" s="4">
        <v>14.66</v>
      </c>
      <c r="H54" s="4">
        <v>18</v>
      </c>
      <c r="I54" s="4"/>
    </row>
    <row r="55" spans="3:9">
      <c r="C55" s="1">
        <v>57</v>
      </c>
      <c r="D55" s="1"/>
      <c r="E55" s="4">
        <v>7.67</v>
      </c>
      <c r="F55" s="4">
        <v>10.18</v>
      </c>
      <c r="G55" s="4">
        <v>15.34</v>
      </c>
      <c r="H55" s="4">
        <v>18.68</v>
      </c>
      <c r="I55" s="4"/>
    </row>
    <row r="56" spans="3:9">
      <c r="C56" s="1">
        <v>58</v>
      </c>
      <c r="D56" s="1"/>
      <c r="E56" s="4">
        <v>7.67</v>
      </c>
      <c r="F56" s="4">
        <v>10.18</v>
      </c>
      <c r="G56" s="4">
        <v>15.34</v>
      </c>
      <c r="H56" s="4">
        <v>18.68</v>
      </c>
      <c r="I56" s="4"/>
    </row>
    <row r="57" spans="3:9">
      <c r="C57" s="1">
        <v>59</v>
      </c>
      <c r="D57" s="1"/>
      <c r="E57" s="4">
        <v>8</v>
      </c>
      <c r="F57" s="4">
        <v>10.51</v>
      </c>
      <c r="G57" s="4">
        <v>16</v>
      </c>
      <c r="H57" s="4">
        <v>19.34</v>
      </c>
      <c r="I57" s="4"/>
    </row>
    <row r="58" spans="3:9">
      <c r="C58" s="1">
        <v>60</v>
      </c>
      <c r="D58" s="1"/>
      <c r="E58" s="4">
        <v>9</v>
      </c>
      <c r="F58" s="4">
        <v>11.51</v>
      </c>
      <c r="G58" s="4">
        <v>18</v>
      </c>
      <c r="H58" s="4">
        <v>21.34</v>
      </c>
      <c r="I58" s="4"/>
    </row>
    <row r="59" spans="3:9">
      <c r="C59" s="1">
        <v>61</v>
      </c>
      <c r="D59" s="1"/>
      <c r="E59" s="4">
        <v>9</v>
      </c>
      <c r="F59" s="4">
        <v>11.51</v>
      </c>
      <c r="G59" s="4">
        <v>18</v>
      </c>
      <c r="H59" s="4">
        <v>21.34</v>
      </c>
      <c r="I59" s="4"/>
    </row>
    <row r="60" spans="3:9">
      <c r="C60" s="1">
        <v>62</v>
      </c>
      <c r="D60" s="1"/>
      <c r="E60" s="4">
        <v>9.33</v>
      </c>
      <c r="F60" s="4">
        <v>11.84</v>
      </c>
      <c r="G60" s="4">
        <v>18.66</v>
      </c>
      <c r="H60" s="4">
        <v>22</v>
      </c>
      <c r="I60" s="4"/>
    </row>
    <row r="61" spans="3:9">
      <c r="C61" s="1">
        <v>63</v>
      </c>
      <c r="D61" s="1"/>
      <c r="E61" s="4">
        <v>9.67</v>
      </c>
      <c r="F61" s="4">
        <v>12.18</v>
      </c>
      <c r="G61" s="4">
        <v>19.34</v>
      </c>
      <c r="H61" s="4">
        <v>22.68</v>
      </c>
      <c r="I61" s="4"/>
    </row>
    <row r="62" spans="3:9">
      <c r="C62" s="1">
        <v>64</v>
      </c>
      <c r="D62" s="1"/>
      <c r="E62" s="4">
        <v>10</v>
      </c>
      <c r="F62" s="4">
        <v>12.51</v>
      </c>
      <c r="G62" s="4">
        <v>20</v>
      </c>
      <c r="H62" s="4">
        <v>23.34</v>
      </c>
      <c r="I62" s="4"/>
    </row>
    <row r="63" spans="3:9">
      <c r="C63" s="1"/>
      <c r="D63" s="1"/>
      <c r="E63" s="4"/>
      <c r="F63" s="4"/>
      <c r="G63" s="4"/>
      <c r="H63" s="4"/>
      <c r="I63" s="4"/>
    </row>
    <row r="64" spans="3:9">
      <c r="C64" s="1"/>
      <c r="D64" s="1"/>
      <c r="E64" s="4"/>
      <c r="F64" s="4"/>
      <c r="G64" s="4"/>
      <c r="H64" s="4"/>
      <c r="I64" s="4"/>
    </row>
    <row r="65" spans="3:9">
      <c r="C65" s="1"/>
      <c r="D65" s="1"/>
      <c r="E65" s="4"/>
      <c r="F65" s="4"/>
      <c r="G65" s="4"/>
      <c r="H65" s="4"/>
      <c r="I65" s="4"/>
    </row>
    <row r="66" spans="3:9">
      <c r="C66" s="1"/>
      <c r="D66" s="1"/>
      <c r="E66" s="4"/>
      <c r="F66" s="4"/>
      <c r="G66" s="4"/>
      <c r="H66" s="4"/>
      <c r="I66" s="4"/>
    </row>
    <row r="67" spans="3:9">
      <c r="C67" s="1"/>
      <c r="D67" s="1"/>
      <c r="E67" s="4"/>
      <c r="F67" s="4"/>
      <c r="G67" s="4"/>
      <c r="H67" s="4"/>
      <c r="I67" s="4"/>
    </row>
    <row r="68" spans="3:9">
      <c r="C68" s="1"/>
      <c r="D68" s="1"/>
      <c r="E68" s="4"/>
      <c r="F68" s="4"/>
      <c r="G68" s="4"/>
      <c r="H68" s="4"/>
      <c r="I68" s="4"/>
    </row>
    <row r="69" spans="3:9">
      <c r="C69" s="1"/>
      <c r="D69" s="1"/>
      <c r="E69" s="4"/>
      <c r="F69" s="4"/>
      <c r="G69" s="4"/>
      <c r="H69" s="4"/>
      <c r="I69" s="4"/>
    </row>
    <row r="70" spans="3:9">
      <c r="C70" s="1"/>
      <c r="D70" s="1"/>
      <c r="E70" s="4"/>
      <c r="F70" s="4"/>
      <c r="G70" s="4"/>
      <c r="H70" s="4"/>
      <c r="I70" s="4"/>
    </row>
    <row r="71" spans="3:9">
      <c r="C71" s="1"/>
      <c r="D71" s="1"/>
      <c r="E71" s="4"/>
      <c r="F71" s="4"/>
      <c r="G71" s="4"/>
      <c r="H71" s="4"/>
      <c r="I71" s="4"/>
    </row>
    <row r="72" spans="3:9">
      <c r="C72" s="1"/>
      <c r="D72" s="1"/>
      <c r="E72" s="4"/>
      <c r="F72" s="4"/>
      <c r="G72" s="4"/>
      <c r="H72" s="4"/>
      <c r="I72" s="4"/>
    </row>
    <row r="73" spans="3:9">
      <c r="C73" s="1"/>
      <c r="D73" s="1"/>
      <c r="E73" s="4"/>
      <c r="F73" s="4"/>
      <c r="G73" s="4"/>
      <c r="H73" s="4"/>
      <c r="I73" s="4"/>
    </row>
    <row r="74" spans="3:9">
      <c r="C74" s="1"/>
      <c r="D74" s="1"/>
      <c r="E74" s="4"/>
      <c r="F74" s="4"/>
      <c r="G74" s="4"/>
      <c r="H74" s="4"/>
      <c r="I74" s="4"/>
    </row>
    <row r="75" spans="3:9">
      <c r="C75" s="1"/>
      <c r="D75" s="1"/>
      <c r="E75" s="4"/>
      <c r="F75" s="4"/>
      <c r="G75" s="4"/>
      <c r="H75" s="4"/>
      <c r="I75" s="4"/>
    </row>
    <row r="76" spans="3:9">
      <c r="C76" s="1"/>
      <c r="D76" s="1"/>
      <c r="E76" s="4"/>
      <c r="F76" s="4"/>
      <c r="G76" s="4"/>
      <c r="H76" s="4"/>
      <c r="I76" s="4"/>
    </row>
    <row r="77" spans="3:9">
      <c r="C77" s="1"/>
      <c r="D77" s="1"/>
      <c r="E77" s="4"/>
      <c r="F77" s="4"/>
      <c r="G77" s="4"/>
      <c r="H77" s="4"/>
      <c r="I77" s="4"/>
    </row>
    <row r="78" spans="3:9">
      <c r="C78" s="1"/>
      <c r="D78" s="1"/>
      <c r="E78" s="4"/>
      <c r="F78" s="4"/>
      <c r="G78" s="4"/>
      <c r="H78" s="4"/>
      <c r="I78" s="4"/>
    </row>
    <row r="79" spans="3:9">
      <c r="C79" s="1"/>
      <c r="D79" s="1"/>
      <c r="E79" s="4"/>
      <c r="F79" s="4"/>
      <c r="G79" s="4"/>
      <c r="H79" s="4"/>
      <c r="I79" s="4"/>
    </row>
    <row r="80" spans="3:9">
      <c r="C80" s="1"/>
      <c r="D80" s="1"/>
      <c r="E80" s="4"/>
      <c r="F80" s="4"/>
      <c r="G80" s="4"/>
      <c r="H80" s="4"/>
      <c r="I80" s="4"/>
    </row>
    <row r="81" spans="3:9">
      <c r="C81" s="1"/>
      <c r="D81" s="1"/>
      <c r="E81" s="4"/>
      <c r="F81" s="4"/>
      <c r="G81" s="4"/>
      <c r="H81" s="4"/>
      <c r="I81" s="4"/>
    </row>
    <row r="82" spans="3:9">
      <c r="C82" s="1"/>
      <c r="D82" s="1"/>
      <c r="E82" s="4"/>
      <c r="F82" s="4"/>
      <c r="G82" s="4"/>
      <c r="H82" s="4"/>
      <c r="I82" s="4"/>
    </row>
    <row r="83" spans="3:9">
      <c r="C83" s="1"/>
      <c r="D83" s="1"/>
      <c r="E83" s="4"/>
      <c r="F83" s="4"/>
      <c r="G83" s="4"/>
      <c r="H83" s="4"/>
      <c r="I83" s="4"/>
    </row>
    <row r="84" spans="3:9">
      <c r="C84" s="1"/>
      <c r="D84" s="1"/>
      <c r="E84" s="4"/>
      <c r="F84" s="4"/>
      <c r="G84" s="4"/>
      <c r="H84" s="4"/>
      <c r="I84" s="4"/>
    </row>
    <row r="85" spans="3:9">
      <c r="C85" s="1"/>
      <c r="D85" s="1"/>
      <c r="E85" s="4"/>
      <c r="F85" s="4"/>
      <c r="G85" s="4"/>
      <c r="H85" s="4"/>
      <c r="I85" s="4"/>
    </row>
    <row r="86" spans="3:9">
      <c r="C86" s="1"/>
      <c r="D86" s="1"/>
      <c r="E86" s="4"/>
      <c r="F86" s="4"/>
      <c r="G86" s="4"/>
      <c r="H86" s="4"/>
      <c r="I86" s="4"/>
    </row>
    <row r="87" spans="3:9">
      <c r="C87" s="1"/>
      <c r="D87" s="1"/>
      <c r="E87" s="4"/>
      <c r="F87" s="4"/>
      <c r="G87" s="4"/>
      <c r="H87" s="4"/>
      <c r="I87" s="4"/>
    </row>
  </sheetData>
  <mergeCells count="1">
    <mergeCell ref="E10:H10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43E0D-8FAE-411F-A4AC-FCF801F645B0}">
  <sheetPr codeName="Sheet100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89</v>
      </c>
      <c r="F16" s="4">
        <v>140</v>
      </c>
      <c r="G16" s="4">
        <v>178</v>
      </c>
      <c r="H16" s="4">
        <v>246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89</v>
      </c>
      <c r="F17" s="4">
        <v>140</v>
      </c>
      <c r="G17" s="4">
        <v>178</v>
      </c>
      <c r="H17" s="4">
        <v>246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89</v>
      </c>
      <c r="F18" s="4">
        <v>140</v>
      </c>
      <c r="G18" s="4">
        <v>178</v>
      </c>
      <c r="H18" s="4">
        <v>246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89</v>
      </c>
      <c r="F19" s="4">
        <v>140</v>
      </c>
      <c r="G19" s="4">
        <v>178</v>
      </c>
      <c r="H19" s="4">
        <v>246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89</v>
      </c>
      <c r="F20" s="4">
        <v>140</v>
      </c>
      <c r="G20" s="4">
        <v>178</v>
      </c>
      <c r="H20" s="4">
        <v>246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89</v>
      </c>
      <c r="F21" s="4">
        <v>140</v>
      </c>
      <c r="G21" s="4">
        <v>178</v>
      </c>
      <c r="H21" s="4">
        <v>246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89</v>
      </c>
      <c r="F22" s="4">
        <v>140</v>
      </c>
      <c r="G22" s="4">
        <v>178</v>
      </c>
      <c r="H22" s="4">
        <v>246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89</v>
      </c>
      <c r="F23" s="4">
        <v>140</v>
      </c>
      <c r="G23" s="4">
        <v>178</v>
      </c>
      <c r="H23" s="4">
        <v>246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89</v>
      </c>
      <c r="F24" s="4">
        <v>140</v>
      </c>
      <c r="G24" s="4">
        <v>178</v>
      </c>
      <c r="H24" s="4">
        <v>246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89</v>
      </c>
      <c r="F25" s="4">
        <v>140</v>
      </c>
      <c r="G25" s="4">
        <v>178</v>
      </c>
      <c r="H25" s="4">
        <v>246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89</v>
      </c>
      <c r="F26" s="4">
        <v>140</v>
      </c>
      <c r="G26" s="4">
        <v>178</v>
      </c>
      <c r="H26" s="4">
        <v>246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89</v>
      </c>
      <c r="F27" s="4">
        <v>140</v>
      </c>
      <c r="G27" s="4">
        <v>178</v>
      </c>
      <c r="H27" s="4">
        <v>246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89</v>
      </c>
      <c r="F28" s="4">
        <v>140</v>
      </c>
      <c r="G28" s="4">
        <v>178</v>
      </c>
      <c r="H28" s="4">
        <v>246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89</v>
      </c>
      <c r="F29" s="4">
        <v>140</v>
      </c>
      <c r="G29" s="4">
        <v>178</v>
      </c>
      <c r="H29" s="4">
        <v>246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89</v>
      </c>
      <c r="F30" s="4">
        <v>140</v>
      </c>
      <c r="G30" s="4">
        <v>178</v>
      </c>
      <c r="H30" s="4">
        <v>246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89</v>
      </c>
      <c r="F31" s="4">
        <v>140</v>
      </c>
      <c r="G31" s="4">
        <v>178</v>
      </c>
      <c r="H31" s="4">
        <v>246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89</v>
      </c>
      <c r="F32" s="4">
        <v>140</v>
      </c>
      <c r="G32" s="4">
        <v>178</v>
      </c>
      <c r="H32" s="4">
        <v>246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89</v>
      </c>
      <c r="F33" s="4">
        <v>140</v>
      </c>
      <c r="G33" s="4">
        <v>178</v>
      </c>
      <c r="H33" s="4">
        <v>246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89</v>
      </c>
      <c r="F34" s="4">
        <v>140</v>
      </c>
      <c r="G34" s="4">
        <v>178</v>
      </c>
      <c r="H34" s="4">
        <v>246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89</v>
      </c>
      <c r="F35" s="4">
        <v>140</v>
      </c>
      <c r="G35" s="4">
        <v>178</v>
      </c>
      <c r="H35" s="4">
        <v>246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89</v>
      </c>
      <c r="F36" s="4">
        <v>140</v>
      </c>
      <c r="G36" s="4">
        <v>178</v>
      </c>
      <c r="H36" s="4">
        <v>246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89</v>
      </c>
      <c r="F37" s="4">
        <v>140</v>
      </c>
      <c r="G37" s="4">
        <v>178</v>
      </c>
      <c r="H37" s="4">
        <v>246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89</v>
      </c>
      <c r="F38" s="4">
        <v>140</v>
      </c>
      <c r="G38" s="4">
        <v>178</v>
      </c>
      <c r="H38" s="4">
        <v>246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90</v>
      </c>
      <c r="F39" s="4">
        <v>141</v>
      </c>
      <c r="G39" s="4">
        <v>180</v>
      </c>
      <c r="H39" s="4">
        <v>248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92</v>
      </c>
      <c r="F40" s="4">
        <v>143</v>
      </c>
      <c r="G40" s="4">
        <v>184</v>
      </c>
      <c r="H40" s="4">
        <v>252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93</v>
      </c>
      <c r="F41" s="4">
        <v>144</v>
      </c>
      <c r="G41" s="4">
        <v>186</v>
      </c>
      <c r="H41" s="4">
        <v>254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94</v>
      </c>
      <c r="F42" s="4">
        <v>145</v>
      </c>
      <c r="G42" s="4">
        <v>188</v>
      </c>
      <c r="H42" s="4">
        <v>256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96</v>
      </c>
      <c r="F43" s="4">
        <v>147</v>
      </c>
      <c r="G43" s="4">
        <v>192</v>
      </c>
      <c r="H43" s="4">
        <v>260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97</v>
      </c>
      <c r="F44" s="4">
        <v>148</v>
      </c>
      <c r="G44" s="4">
        <v>194</v>
      </c>
      <c r="H44" s="4">
        <v>262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99</v>
      </c>
      <c r="F45" s="4">
        <v>150</v>
      </c>
      <c r="G45" s="4">
        <v>198</v>
      </c>
      <c r="H45" s="4">
        <v>266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100</v>
      </c>
      <c r="F46" s="4">
        <v>151</v>
      </c>
      <c r="G46" s="4">
        <v>200</v>
      </c>
      <c r="H46" s="4">
        <v>268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101</v>
      </c>
      <c r="F47" s="4">
        <v>152</v>
      </c>
      <c r="G47" s="4">
        <v>202</v>
      </c>
      <c r="H47" s="4">
        <v>270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102</v>
      </c>
      <c r="F48" s="4">
        <v>153</v>
      </c>
      <c r="G48" s="4">
        <v>204</v>
      </c>
      <c r="H48" s="4">
        <v>272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104</v>
      </c>
      <c r="F49" s="4">
        <v>155</v>
      </c>
      <c r="G49" s="4">
        <v>208</v>
      </c>
      <c r="H49" s="4">
        <v>276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105</v>
      </c>
      <c r="F50" s="4">
        <v>156</v>
      </c>
      <c r="G50" s="4">
        <v>210</v>
      </c>
      <c r="H50" s="4">
        <v>278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105</v>
      </c>
      <c r="F51" s="4">
        <v>156</v>
      </c>
      <c r="G51" s="4">
        <v>210</v>
      </c>
      <c r="H51" s="4">
        <v>278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106</v>
      </c>
      <c r="F52" s="4">
        <v>157</v>
      </c>
      <c r="G52" s="4">
        <v>212</v>
      </c>
      <c r="H52" s="4">
        <v>280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107</v>
      </c>
      <c r="F53" s="4">
        <v>158</v>
      </c>
      <c r="G53" s="4">
        <v>214</v>
      </c>
      <c r="H53" s="4">
        <v>282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108</v>
      </c>
      <c r="F54" s="4">
        <v>159</v>
      </c>
      <c r="G54" s="4">
        <v>216</v>
      </c>
      <c r="H54" s="4">
        <v>284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108</v>
      </c>
      <c r="F55" s="4">
        <v>159</v>
      </c>
      <c r="G55" s="4">
        <v>216</v>
      </c>
      <c r="H55" s="4">
        <v>284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109</v>
      </c>
      <c r="F56" s="4">
        <v>160</v>
      </c>
      <c r="G56" s="4">
        <v>218</v>
      </c>
      <c r="H56" s="4">
        <v>286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109</v>
      </c>
      <c r="F57" s="4">
        <v>160</v>
      </c>
      <c r="G57" s="4">
        <v>218</v>
      </c>
      <c r="H57" s="4">
        <v>286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119</v>
      </c>
      <c r="F58" s="4">
        <v>170</v>
      </c>
      <c r="G58" s="4">
        <v>238</v>
      </c>
      <c r="H58" s="4">
        <v>306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119</v>
      </c>
      <c r="F59" s="4">
        <v>170</v>
      </c>
      <c r="G59" s="4">
        <v>238</v>
      </c>
      <c r="H59" s="4">
        <v>306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120</v>
      </c>
      <c r="F60" s="4">
        <v>171</v>
      </c>
      <c r="G60" s="4">
        <v>240</v>
      </c>
      <c r="H60" s="4">
        <v>308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120</v>
      </c>
      <c r="F61" s="4">
        <v>171</v>
      </c>
      <c r="G61" s="4">
        <v>240</v>
      </c>
      <c r="H61" s="4">
        <v>308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120</v>
      </c>
      <c r="F62" s="4">
        <v>171</v>
      </c>
      <c r="G62" s="4">
        <v>240</v>
      </c>
      <c r="H62" s="4">
        <v>308</v>
      </c>
      <c r="I62" s="4"/>
      <c r="J62" s="4"/>
      <c r="K62" s="4"/>
      <c r="L62" s="4"/>
      <c r="M62" s="4"/>
      <c r="N62" s="4"/>
      <c r="O62" s="4"/>
    </row>
    <row r="63" spans="3:15">
      <c r="C63" s="1"/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3:15">
      <c r="C64" s="1"/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3:15">
      <c r="C65" s="1"/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3:15">
      <c r="C66" s="1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3:15">
      <c r="C67" s="1"/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3:15">
      <c r="C68" s="1"/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3:15">
      <c r="C69" s="1"/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3:15">
      <c r="C70" s="1"/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1"/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3:15">
      <c r="C72" s="1"/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3:15">
      <c r="C73" s="1"/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3:15">
      <c r="C74" s="1"/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1"/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1"/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3:15">
      <c r="C78" s="1"/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3:15">
      <c r="C79" s="1"/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3:15">
      <c r="C80" s="1"/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3:15">
      <c r="C81" s="1"/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3:15">
      <c r="C82" s="1"/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3:15">
      <c r="C83" s="1"/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>
      <c r="C84" s="1"/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>
      <c r="C85" s="1"/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>
      <c r="C86" s="1"/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EBB7-6E88-401C-9BB1-2696131C930B}">
  <sheetPr codeName="Sheet101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7</v>
      </c>
      <c r="F16" s="4">
        <v>11.95</v>
      </c>
      <c r="G16" s="4">
        <v>14</v>
      </c>
      <c r="H16" s="4">
        <v>20.6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7</v>
      </c>
      <c r="F17" s="4">
        <v>11.95</v>
      </c>
      <c r="G17" s="4">
        <v>14</v>
      </c>
      <c r="H17" s="4">
        <v>20.6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7</v>
      </c>
      <c r="F18" s="4">
        <v>11.95</v>
      </c>
      <c r="G18" s="4">
        <v>14</v>
      </c>
      <c r="H18" s="4">
        <v>20.6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7</v>
      </c>
      <c r="F19" s="4">
        <v>11.95</v>
      </c>
      <c r="G19" s="4">
        <v>14</v>
      </c>
      <c r="H19" s="4">
        <v>20.6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7</v>
      </c>
      <c r="F20" s="4">
        <v>11.95</v>
      </c>
      <c r="G20" s="4">
        <v>14</v>
      </c>
      <c r="H20" s="4">
        <v>20.6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7</v>
      </c>
      <c r="F21" s="4">
        <v>11.95</v>
      </c>
      <c r="G21" s="4">
        <v>14</v>
      </c>
      <c r="H21" s="4">
        <v>20.6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7</v>
      </c>
      <c r="F22" s="4">
        <v>11.95</v>
      </c>
      <c r="G22" s="4">
        <v>14</v>
      </c>
      <c r="H22" s="4">
        <v>20.6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7</v>
      </c>
      <c r="F23" s="4">
        <v>11.95</v>
      </c>
      <c r="G23" s="4">
        <v>14</v>
      </c>
      <c r="H23" s="4">
        <v>20.6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7</v>
      </c>
      <c r="F24" s="4">
        <v>11.95</v>
      </c>
      <c r="G24" s="4">
        <v>14</v>
      </c>
      <c r="H24" s="4">
        <v>20.6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7</v>
      </c>
      <c r="F25" s="4">
        <v>11.95</v>
      </c>
      <c r="G25" s="4">
        <v>14</v>
      </c>
      <c r="H25" s="4">
        <v>20.6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7</v>
      </c>
      <c r="F26" s="4">
        <v>11.95</v>
      </c>
      <c r="G26" s="4">
        <v>14</v>
      </c>
      <c r="H26" s="4">
        <v>20.6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7</v>
      </c>
      <c r="F27" s="4">
        <v>11.95</v>
      </c>
      <c r="G27" s="4">
        <v>14</v>
      </c>
      <c r="H27" s="4">
        <v>20.6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7</v>
      </c>
      <c r="F28" s="4">
        <v>11.95</v>
      </c>
      <c r="G28" s="4">
        <v>14</v>
      </c>
      <c r="H28" s="4">
        <v>20.6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7</v>
      </c>
      <c r="F29" s="4">
        <v>11.95</v>
      </c>
      <c r="G29" s="4">
        <v>14</v>
      </c>
      <c r="H29" s="4">
        <v>20.6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7</v>
      </c>
      <c r="F30" s="4">
        <v>11.95</v>
      </c>
      <c r="G30" s="4">
        <v>14</v>
      </c>
      <c r="H30" s="4">
        <v>20.6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7</v>
      </c>
      <c r="F31" s="4">
        <v>11.95</v>
      </c>
      <c r="G31" s="4">
        <v>14</v>
      </c>
      <c r="H31" s="4">
        <v>20.6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7</v>
      </c>
      <c r="F32" s="4">
        <v>11.95</v>
      </c>
      <c r="G32" s="4">
        <v>14</v>
      </c>
      <c r="H32" s="4">
        <v>20.6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7</v>
      </c>
      <c r="F33" s="4">
        <v>11.95</v>
      </c>
      <c r="G33" s="4">
        <v>14</v>
      </c>
      <c r="H33" s="4">
        <v>20.6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7</v>
      </c>
      <c r="F34" s="4">
        <v>11.95</v>
      </c>
      <c r="G34" s="4">
        <v>14</v>
      </c>
      <c r="H34" s="4">
        <v>20.6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7</v>
      </c>
      <c r="F35" s="4">
        <v>11.95</v>
      </c>
      <c r="G35" s="4">
        <v>14</v>
      </c>
      <c r="H35" s="4">
        <v>20.6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7</v>
      </c>
      <c r="F36" s="4">
        <v>11.95</v>
      </c>
      <c r="G36" s="4">
        <v>14</v>
      </c>
      <c r="H36" s="4">
        <v>20.6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7</v>
      </c>
      <c r="F37" s="4">
        <v>11.95</v>
      </c>
      <c r="G37" s="4">
        <v>14</v>
      </c>
      <c r="H37" s="4">
        <v>20.6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7</v>
      </c>
      <c r="F38" s="4">
        <v>11.95</v>
      </c>
      <c r="G38" s="4">
        <v>14</v>
      </c>
      <c r="H38" s="4">
        <v>20.6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7</v>
      </c>
      <c r="F39" s="4">
        <v>11.95</v>
      </c>
      <c r="G39" s="4">
        <v>14</v>
      </c>
      <c r="H39" s="4">
        <v>20.6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7</v>
      </c>
      <c r="F40" s="4">
        <v>11.95</v>
      </c>
      <c r="G40" s="4">
        <v>14</v>
      </c>
      <c r="H40" s="4">
        <v>20.6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7</v>
      </c>
      <c r="F41" s="4">
        <v>11.95</v>
      </c>
      <c r="G41" s="4">
        <v>14</v>
      </c>
      <c r="H41" s="4">
        <v>20.6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8</v>
      </c>
      <c r="F42" s="4">
        <v>12.95</v>
      </c>
      <c r="G42" s="4">
        <v>16</v>
      </c>
      <c r="H42" s="4">
        <v>22.6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8</v>
      </c>
      <c r="F43" s="4">
        <v>12.95</v>
      </c>
      <c r="G43" s="4">
        <v>16</v>
      </c>
      <c r="H43" s="4">
        <v>22.6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8</v>
      </c>
      <c r="F44" s="4">
        <v>12.95</v>
      </c>
      <c r="G44" s="4">
        <v>16</v>
      </c>
      <c r="H44" s="4">
        <v>22.6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8</v>
      </c>
      <c r="F45" s="4">
        <v>12.95</v>
      </c>
      <c r="G45" s="4">
        <v>16</v>
      </c>
      <c r="H45" s="4">
        <v>22.6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8</v>
      </c>
      <c r="F46" s="4">
        <v>12.95</v>
      </c>
      <c r="G46" s="4">
        <v>16</v>
      </c>
      <c r="H46" s="4">
        <v>22.6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9</v>
      </c>
      <c r="F47" s="4">
        <v>13.95</v>
      </c>
      <c r="G47" s="4">
        <v>18</v>
      </c>
      <c r="H47" s="4">
        <v>24.6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9</v>
      </c>
      <c r="F48" s="4">
        <v>13.95</v>
      </c>
      <c r="G48" s="4">
        <v>18</v>
      </c>
      <c r="H48" s="4">
        <v>24.6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9</v>
      </c>
      <c r="F49" s="4">
        <v>13.95</v>
      </c>
      <c r="G49" s="4">
        <v>18</v>
      </c>
      <c r="H49" s="4">
        <v>24.6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9</v>
      </c>
      <c r="F50" s="4">
        <v>13.95</v>
      </c>
      <c r="G50" s="4">
        <v>18</v>
      </c>
      <c r="H50" s="4">
        <v>24.6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10</v>
      </c>
      <c r="F51" s="4">
        <v>14.95</v>
      </c>
      <c r="G51" s="4">
        <v>20</v>
      </c>
      <c r="H51" s="4">
        <v>26.6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10</v>
      </c>
      <c r="F52" s="4">
        <v>14.95</v>
      </c>
      <c r="G52" s="4">
        <v>20</v>
      </c>
      <c r="H52" s="4">
        <v>26.6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10</v>
      </c>
      <c r="F53" s="4">
        <v>14.95</v>
      </c>
      <c r="G53" s="4">
        <v>20</v>
      </c>
      <c r="H53" s="4">
        <v>26.6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10</v>
      </c>
      <c r="F54" s="4">
        <v>14.95</v>
      </c>
      <c r="G54" s="4">
        <v>20</v>
      </c>
      <c r="H54" s="4">
        <v>26.6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10</v>
      </c>
      <c r="F55" s="4">
        <v>14.95</v>
      </c>
      <c r="G55" s="4">
        <v>20</v>
      </c>
      <c r="H55" s="4">
        <v>26.6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11</v>
      </c>
      <c r="F56" s="4">
        <v>15.95</v>
      </c>
      <c r="G56" s="4">
        <v>22</v>
      </c>
      <c r="H56" s="4">
        <v>28.6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11</v>
      </c>
      <c r="F57" s="4">
        <v>15.95</v>
      </c>
      <c r="G57" s="4">
        <v>22</v>
      </c>
      <c r="H57" s="4">
        <v>28.6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12</v>
      </c>
      <c r="F58" s="4">
        <v>16.95</v>
      </c>
      <c r="G58" s="4">
        <v>24</v>
      </c>
      <c r="H58" s="4">
        <v>30.6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12</v>
      </c>
      <c r="F59" s="4">
        <v>16.95</v>
      </c>
      <c r="G59" s="4">
        <v>24</v>
      </c>
      <c r="H59" s="4">
        <v>30.6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12</v>
      </c>
      <c r="F60" s="4">
        <v>16.95</v>
      </c>
      <c r="G60" s="4">
        <v>24</v>
      </c>
      <c r="H60" s="4">
        <v>30.6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13</v>
      </c>
      <c r="F61" s="4">
        <v>17.95</v>
      </c>
      <c r="G61" s="4">
        <v>26</v>
      </c>
      <c r="H61" s="4">
        <v>32.6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13</v>
      </c>
      <c r="F62" s="4">
        <v>17.95</v>
      </c>
      <c r="G62" s="4">
        <v>26</v>
      </c>
      <c r="H62" s="4">
        <v>32.6</v>
      </c>
      <c r="I62" s="4"/>
      <c r="J62" s="4"/>
      <c r="K62" s="4"/>
      <c r="L62" s="4"/>
      <c r="M62" s="4"/>
      <c r="N62" s="4"/>
      <c r="O62" s="4"/>
    </row>
    <row r="63" spans="3:15">
      <c r="C63" s="1"/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3:15">
      <c r="C64" s="1"/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3:15">
      <c r="C65" s="1"/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3:15">
      <c r="C66" s="1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3:15">
      <c r="C67" s="1"/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3:15">
      <c r="C68" s="1"/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3:15">
      <c r="C69" s="1"/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3:15">
      <c r="C70" s="1"/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1"/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3:15">
      <c r="C72" s="1"/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3:15">
      <c r="C73" s="1"/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3:15">
      <c r="C74" s="1"/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1"/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1"/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3:15">
      <c r="C78" s="1"/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3:15">
      <c r="C79" s="1"/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3:15">
      <c r="C80" s="1"/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3:15">
      <c r="C81" s="1"/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3:15">
      <c r="C82" s="1"/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3:15">
      <c r="C83" s="1"/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>
      <c r="C84" s="1"/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>
      <c r="C85" s="1"/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>
      <c r="C86" s="1"/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06D45-73E7-42DE-A62C-42D8DD1EE033}">
  <sheetPr codeName="Sheet102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3.7</v>
      </c>
      <c r="F16" s="4">
        <v>6.4</v>
      </c>
      <c r="G16" s="4">
        <v>7.4</v>
      </c>
      <c r="H16" s="4">
        <v>11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3.7</v>
      </c>
      <c r="F17" s="4">
        <v>6.4</v>
      </c>
      <c r="G17" s="4">
        <v>7.4</v>
      </c>
      <c r="H17" s="4">
        <v>11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3.7</v>
      </c>
      <c r="F18" s="4">
        <v>6.4</v>
      </c>
      <c r="G18" s="4">
        <v>7.4</v>
      </c>
      <c r="H18" s="4">
        <v>11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3.7</v>
      </c>
      <c r="F19" s="4">
        <v>6.4</v>
      </c>
      <c r="G19" s="4">
        <v>7.4</v>
      </c>
      <c r="H19" s="4">
        <v>11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3.7</v>
      </c>
      <c r="F20" s="4">
        <v>6.4</v>
      </c>
      <c r="G20" s="4">
        <v>7.4</v>
      </c>
      <c r="H20" s="4">
        <v>11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3.7</v>
      </c>
      <c r="F21" s="4">
        <v>6.4</v>
      </c>
      <c r="G21" s="4">
        <v>7.4</v>
      </c>
      <c r="H21" s="4">
        <v>11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3.7</v>
      </c>
      <c r="F22" s="4">
        <v>6.4</v>
      </c>
      <c r="G22" s="4">
        <v>7.4</v>
      </c>
      <c r="H22" s="4">
        <v>11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3.7</v>
      </c>
      <c r="F23" s="4">
        <v>6.4</v>
      </c>
      <c r="G23" s="4">
        <v>7.4</v>
      </c>
      <c r="H23" s="4">
        <v>11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3.7</v>
      </c>
      <c r="F24" s="4">
        <v>6.4</v>
      </c>
      <c r="G24" s="4">
        <v>7.4</v>
      </c>
      <c r="H24" s="4">
        <v>11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3.7</v>
      </c>
      <c r="F25" s="4">
        <v>6.4</v>
      </c>
      <c r="G25" s="4">
        <v>7.4</v>
      </c>
      <c r="H25" s="4">
        <v>11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3.7</v>
      </c>
      <c r="F26" s="4">
        <v>6.4</v>
      </c>
      <c r="G26" s="4">
        <v>7.4</v>
      </c>
      <c r="H26" s="4">
        <v>11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3.7</v>
      </c>
      <c r="F27" s="4">
        <v>6.4</v>
      </c>
      <c r="G27" s="4">
        <v>7.4</v>
      </c>
      <c r="H27" s="4">
        <v>11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3.7</v>
      </c>
      <c r="F28" s="4">
        <v>6.4</v>
      </c>
      <c r="G28" s="4">
        <v>7.4</v>
      </c>
      <c r="H28" s="4">
        <v>11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3.7</v>
      </c>
      <c r="F29" s="4">
        <v>6.4</v>
      </c>
      <c r="G29" s="4">
        <v>7.4</v>
      </c>
      <c r="H29" s="4">
        <v>11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3.7</v>
      </c>
      <c r="F30" s="4">
        <v>6.4</v>
      </c>
      <c r="G30" s="4">
        <v>7.4</v>
      </c>
      <c r="H30" s="4">
        <v>11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3.7</v>
      </c>
      <c r="F31" s="4">
        <v>6.4</v>
      </c>
      <c r="G31" s="4">
        <v>7.4</v>
      </c>
      <c r="H31" s="4">
        <v>11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3.7</v>
      </c>
      <c r="F32" s="4">
        <v>6.4</v>
      </c>
      <c r="G32" s="4">
        <v>7.4</v>
      </c>
      <c r="H32" s="4">
        <v>11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3.7</v>
      </c>
      <c r="F33" s="4">
        <v>6.4</v>
      </c>
      <c r="G33" s="4">
        <v>7.4</v>
      </c>
      <c r="H33" s="4">
        <v>11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3.7</v>
      </c>
      <c r="F34" s="4">
        <v>6.4</v>
      </c>
      <c r="G34" s="4">
        <v>7.4</v>
      </c>
      <c r="H34" s="4">
        <v>11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3.7</v>
      </c>
      <c r="F35" s="4">
        <v>6.4</v>
      </c>
      <c r="G35" s="4">
        <v>7.4</v>
      </c>
      <c r="H35" s="4">
        <v>11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3.7</v>
      </c>
      <c r="F36" s="4">
        <v>6.4</v>
      </c>
      <c r="G36" s="4">
        <v>7.4</v>
      </c>
      <c r="H36" s="4">
        <v>11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3.7</v>
      </c>
      <c r="F37" s="4">
        <v>6.4</v>
      </c>
      <c r="G37" s="4">
        <v>7.4</v>
      </c>
      <c r="H37" s="4">
        <v>11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3.7</v>
      </c>
      <c r="F38" s="4">
        <v>6.4</v>
      </c>
      <c r="G38" s="4">
        <v>7.4</v>
      </c>
      <c r="H38" s="4">
        <v>11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3.8</v>
      </c>
      <c r="F39" s="4">
        <v>6.5</v>
      </c>
      <c r="G39" s="4">
        <v>7.6</v>
      </c>
      <c r="H39" s="4">
        <v>11.2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4</v>
      </c>
      <c r="F40" s="4">
        <v>6.7</v>
      </c>
      <c r="G40" s="4">
        <v>8</v>
      </c>
      <c r="H40" s="4">
        <v>11.6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4.2</v>
      </c>
      <c r="F41" s="4">
        <v>6.9</v>
      </c>
      <c r="G41" s="4">
        <v>8.4</v>
      </c>
      <c r="H41" s="4">
        <v>12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4.4000000000000004</v>
      </c>
      <c r="F42" s="4">
        <v>7.1</v>
      </c>
      <c r="G42" s="4">
        <v>8.8000000000000007</v>
      </c>
      <c r="H42" s="4">
        <v>12.4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4.5999999999999996</v>
      </c>
      <c r="F43" s="4">
        <v>7.3</v>
      </c>
      <c r="G43" s="4">
        <v>9.1999999999999993</v>
      </c>
      <c r="H43" s="4">
        <v>12.8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4.8</v>
      </c>
      <c r="F44" s="4">
        <v>7.5</v>
      </c>
      <c r="G44" s="4">
        <v>9.6</v>
      </c>
      <c r="H44" s="4">
        <v>13.2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5.0999999999999996</v>
      </c>
      <c r="F45" s="4">
        <v>7.8</v>
      </c>
      <c r="G45" s="4">
        <v>10.199999999999999</v>
      </c>
      <c r="H45" s="4">
        <v>13.8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5.4</v>
      </c>
      <c r="F46" s="4">
        <v>8.1</v>
      </c>
      <c r="G46" s="4">
        <v>10.8</v>
      </c>
      <c r="H46" s="4">
        <v>14.4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5.6</v>
      </c>
      <c r="F47" s="4">
        <v>8.3000000000000007</v>
      </c>
      <c r="G47" s="4">
        <v>11.2</v>
      </c>
      <c r="H47" s="4">
        <v>14.8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5.9</v>
      </c>
      <c r="F48" s="4">
        <v>8.6</v>
      </c>
      <c r="G48" s="4">
        <v>11.8</v>
      </c>
      <c r="H48" s="4">
        <v>15.4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6.3</v>
      </c>
      <c r="F49" s="4">
        <v>9</v>
      </c>
      <c r="G49" s="4">
        <v>12.6</v>
      </c>
      <c r="H49" s="4">
        <v>16.2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6.6</v>
      </c>
      <c r="F50" s="4">
        <v>9.3000000000000007</v>
      </c>
      <c r="G50" s="4">
        <v>13.2</v>
      </c>
      <c r="H50" s="4">
        <v>16.8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7</v>
      </c>
      <c r="F51" s="4">
        <v>9.6999999999999993</v>
      </c>
      <c r="G51" s="4">
        <v>14</v>
      </c>
      <c r="H51" s="4">
        <v>17.600000000000001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7.4</v>
      </c>
      <c r="F52" s="4">
        <v>10.1</v>
      </c>
      <c r="G52" s="4">
        <v>14.8</v>
      </c>
      <c r="H52" s="4">
        <v>18.399999999999999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7.8</v>
      </c>
      <c r="F53" s="4">
        <v>10.5</v>
      </c>
      <c r="G53" s="4">
        <v>15.6</v>
      </c>
      <c r="H53" s="4">
        <v>19.2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8.1999999999999993</v>
      </c>
      <c r="F54" s="4">
        <v>10.9</v>
      </c>
      <c r="G54" s="4">
        <v>16.399999999999999</v>
      </c>
      <c r="H54" s="4">
        <v>20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8.6999999999999993</v>
      </c>
      <c r="F55" s="4">
        <v>11.4</v>
      </c>
      <c r="G55" s="4">
        <v>17.399999999999999</v>
      </c>
      <c r="H55" s="4">
        <v>21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9.1999999999999993</v>
      </c>
      <c r="F56" s="4">
        <v>11.9</v>
      </c>
      <c r="G56" s="4">
        <v>18.399999999999999</v>
      </c>
      <c r="H56" s="4">
        <v>22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9.6999999999999993</v>
      </c>
      <c r="F57" s="4">
        <v>12.4</v>
      </c>
      <c r="G57" s="4">
        <v>19.399999999999999</v>
      </c>
      <c r="H57" s="4">
        <v>23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10.8</v>
      </c>
      <c r="F58" s="4">
        <v>13.5</v>
      </c>
      <c r="G58" s="4">
        <v>21.6</v>
      </c>
      <c r="H58" s="4">
        <v>25.2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11.5</v>
      </c>
      <c r="F59" s="4">
        <v>14.2</v>
      </c>
      <c r="G59" s="4">
        <v>23</v>
      </c>
      <c r="H59" s="4">
        <v>26.6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12.1</v>
      </c>
      <c r="F60" s="4">
        <v>14.8</v>
      </c>
      <c r="G60" s="4">
        <v>24.2</v>
      </c>
      <c r="H60" s="4">
        <v>27.8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12.9</v>
      </c>
      <c r="F61" s="4">
        <v>15.6</v>
      </c>
      <c r="G61" s="4">
        <v>25.8</v>
      </c>
      <c r="H61" s="4">
        <v>29.4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13.8</v>
      </c>
      <c r="F62" s="4">
        <v>16.5</v>
      </c>
      <c r="G62" s="4">
        <v>27.6</v>
      </c>
      <c r="H62" s="4">
        <v>31.2</v>
      </c>
      <c r="I62" s="4"/>
      <c r="J62" s="4"/>
      <c r="K62" s="4"/>
      <c r="L62" s="4"/>
      <c r="M62" s="4"/>
      <c r="N62" s="4"/>
      <c r="O62" s="4"/>
    </row>
    <row r="63" spans="3:15">
      <c r="C63" s="1"/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3:15">
      <c r="C64" s="1"/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3:15">
      <c r="C65" s="1"/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3:15">
      <c r="C66" s="1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3:15">
      <c r="C67" s="1"/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3:15">
      <c r="C68" s="1"/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3:15">
      <c r="C69" s="1"/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3:15">
      <c r="C70" s="1"/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1"/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3:15">
      <c r="C72" s="1"/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3:15">
      <c r="C73" s="1"/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3:15">
      <c r="C74" s="1"/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1"/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1"/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3:15">
      <c r="C78" s="1"/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3:15">
      <c r="C79" s="1"/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3:15">
      <c r="C80" s="1"/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3:15">
      <c r="C81" s="1"/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3:15">
      <c r="C82" s="1"/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3:15">
      <c r="C83" s="1"/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>
      <c r="C84" s="1"/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>
      <c r="C85" s="1"/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>
      <c r="C86" s="1"/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AA3D-960E-4A9C-A24F-02810E291128}">
  <sheetPr codeName="Sheet103">
    <tabColor theme="9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29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2.5</v>
      </c>
      <c r="F16" s="4">
        <v>5.5</v>
      </c>
      <c r="G16" s="4">
        <v>5</v>
      </c>
      <c r="H16" s="4">
        <v>9</v>
      </c>
      <c r="I16" s="4"/>
    </row>
    <row r="17" spans="3:9">
      <c r="C17" s="1">
        <v>19</v>
      </c>
      <c r="D17" s="1"/>
      <c r="E17" s="4">
        <v>2.5</v>
      </c>
      <c r="F17" s="4">
        <v>5.5</v>
      </c>
      <c r="G17" s="4">
        <v>5</v>
      </c>
      <c r="H17" s="4">
        <v>9</v>
      </c>
      <c r="I17" s="4"/>
    </row>
    <row r="18" spans="3:9">
      <c r="C18" s="1">
        <v>20</v>
      </c>
      <c r="D18" s="1"/>
      <c r="E18" s="4">
        <v>2.5</v>
      </c>
      <c r="F18" s="4">
        <v>5.5</v>
      </c>
      <c r="G18" s="4">
        <v>5</v>
      </c>
      <c r="H18" s="4">
        <v>9</v>
      </c>
      <c r="I18" s="4"/>
    </row>
    <row r="19" spans="3:9">
      <c r="C19" s="1">
        <v>21</v>
      </c>
      <c r="D19" s="1"/>
      <c r="E19" s="4">
        <v>2.5</v>
      </c>
      <c r="F19" s="4">
        <v>5.5</v>
      </c>
      <c r="G19" s="4">
        <v>5</v>
      </c>
      <c r="H19" s="4">
        <v>9</v>
      </c>
      <c r="I19" s="4"/>
    </row>
    <row r="20" spans="3:9">
      <c r="C20" s="1">
        <v>22</v>
      </c>
      <c r="D20" s="1"/>
      <c r="E20" s="4">
        <v>2.5</v>
      </c>
      <c r="F20" s="4">
        <v>5.5</v>
      </c>
      <c r="G20" s="4">
        <v>5</v>
      </c>
      <c r="H20" s="4">
        <v>9</v>
      </c>
      <c r="I20" s="4"/>
    </row>
    <row r="21" spans="3:9">
      <c r="C21" s="1">
        <v>23</v>
      </c>
      <c r="D21" s="1"/>
      <c r="E21" s="4">
        <v>2.5</v>
      </c>
      <c r="F21" s="4">
        <v>5.5</v>
      </c>
      <c r="G21" s="4">
        <v>5</v>
      </c>
      <c r="H21" s="4">
        <v>9</v>
      </c>
      <c r="I21" s="4"/>
    </row>
    <row r="22" spans="3:9">
      <c r="C22" s="1">
        <v>24</v>
      </c>
      <c r="D22" s="1"/>
      <c r="E22" s="4">
        <v>2.5</v>
      </c>
      <c r="F22" s="4">
        <v>5.5</v>
      </c>
      <c r="G22" s="4">
        <v>5</v>
      </c>
      <c r="H22" s="4">
        <v>9</v>
      </c>
      <c r="I22" s="4"/>
    </row>
    <row r="23" spans="3:9">
      <c r="C23" s="1">
        <v>25</v>
      </c>
      <c r="D23" s="1"/>
      <c r="E23" s="4">
        <v>2.5</v>
      </c>
      <c r="F23" s="4">
        <v>5.5</v>
      </c>
      <c r="G23" s="4">
        <v>5</v>
      </c>
      <c r="H23" s="4">
        <v>9</v>
      </c>
      <c r="I23" s="4"/>
    </row>
    <row r="24" spans="3:9">
      <c r="C24" s="1">
        <v>26</v>
      </c>
      <c r="D24" s="1"/>
      <c r="E24" s="4">
        <v>2.5</v>
      </c>
      <c r="F24" s="4">
        <v>5.5</v>
      </c>
      <c r="G24" s="4">
        <v>5</v>
      </c>
      <c r="H24" s="4">
        <v>9</v>
      </c>
      <c r="I24" s="4"/>
    </row>
    <row r="25" spans="3:9">
      <c r="C25" s="1">
        <v>27</v>
      </c>
      <c r="D25" s="1"/>
      <c r="E25" s="4">
        <v>2.5</v>
      </c>
      <c r="F25" s="4">
        <v>5.5</v>
      </c>
      <c r="G25" s="4">
        <v>5</v>
      </c>
      <c r="H25" s="4">
        <v>9</v>
      </c>
      <c r="I25" s="4"/>
    </row>
    <row r="26" spans="3:9">
      <c r="C26" s="1">
        <v>28</v>
      </c>
      <c r="D26" s="1"/>
      <c r="E26" s="4">
        <v>2.5</v>
      </c>
      <c r="F26" s="4">
        <v>5.5</v>
      </c>
      <c r="G26" s="4">
        <v>5</v>
      </c>
      <c r="H26" s="4">
        <v>9</v>
      </c>
      <c r="I26" s="4"/>
    </row>
    <row r="27" spans="3:9">
      <c r="C27" s="1">
        <v>29</v>
      </c>
      <c r="D27" s="1"/>
      <c r="E27" s="4">
        <v>2.5</v>
      </c>
      <c r="F27" s="4">
        <v>5.5</v>
      </c>
      <c r="G27" s="4">
        <v>5</v>
      </c>
      <c r="H27" s="4">
        <v>9</v>
      </c>
      <c r="I27" s="4"/>
    </row>
    <row r="28" spans="3:9">
      <c r="C28" s="1">
        <v>30</v>
      </c>
      <c r="D28" s="1"/>
      <c r="E28" s="4">
        <v>2.5</v>
      </c>
      <c r="F28" s="4">
        <v>5.5</v>
      </c>
      <c r="G28" s="4">
        <v>5</v>
      </c>
      <c r="H28" s="4">
        <v>9</v>
      </c>
      <c r="I28" s="4"/>
    </row>
    <row r="29" spans="3:9">
      <c r="C29" s="1">
        <v>31</v>
      </c>
      <c r="D29" s="1"/>
      <c r="E29" s="4">
        <v>2.5</v>
      </c>
      <c r="F29" s="4">
        <v>5.5</v>
      </c>
      <c r="G29" s="4">
        <v>5</v>
      </c>
      <c r="H29" s="4">
        <v>9</v>
      </c>
      <c r="I29" s="4"/>
    </row>
    <row r="30" spans="3:9">
      <c r="C30" s="1">
        <v>32</v>
      </c>
      <c r="D30" s="1"/>
      <c r="E30" s="4">
        <v>2.5</v>
      </c>
      <c r="F30" s="4">
        <v>5.5</v>
      </c>
      <c r="G30" s="4">
        <v>5</v>
      </c>
      <c r="H30" s="4">
        <v>9</v>
      </c>
      <c r="I30" s="4"/>
    </row>
    <row r="31" spans="3:9">
      <c r="C31" s="1">
        <v>33</v>
      </c>
      <c r="D31" s="1"/>
      <c r="E31" s="4">
        <v>2.5</v>
      </c>
      <c r="F31" s="4">
        <v>5.5</v>
      </c>
      <c r="G31" s="4">
        <v>5</v>
      </c>
      <c r="H31" s="4">
        <v>9</v>
      </c>
      <c r="I31" s="4"/>
    </row>
    <row r="32" spans="3:9">
      <c r="C32" s="1">
        <v>34</v>
      </c>
      <c r="D32" s="1"/>
      <c r="E32" s="4">
        <v>2.5</v>
      </c>
      <c r="F32" s="4">
        <v>5.5</v>
      </c>
      <c r="G32" s="4">
        <v>5</v>
      </c>
      <c r="H32" s="4">
        <v>9</v>
      </c>
      <c r="I32" s="4"/>
    </row>
    <row r="33" spans="3:9">
      <c r="C33" s="1">
        <v>35</v>
      </c>
      <c r="D33" s="1"/>
      <c r="E33" s="4">
        <v>2.5</v>
      </c>
      <c r="F33" s="4">
        <v>5.5</v>
      </c>
      <c r="G33" s="4">
        <v>5</v>
      </c>
      <c r="H33" s="4">
        <v>9</v>
      </c>
      <c r="I33" s="4"/>
    </row>
    <row r="34" spans="3:9">
      <c r="C34" s="1">
        <v>36</v>
      </c>
      <c r="D34" s="1"/>
      <c r="E34" s="4">
        <v>2.5</v>
      </c>
      <c r="F34" s="4">
        <v>5.5</v>
      </c>
      <c r="G34" s="4">
        <v>5</v>
      </c>
      <c r="H34" s="4">
        <v>9</v>
      </c>
      <c r="I34" s="4"/>
    </row>
    <row r="35" spans="3:9">
      <c r="C35" s="1">
        <v>37</v>
      </c>
      <c r="D35" s="1"/>
      <c r="E35" s="4">
        <v>2.5</v>
      </c>
      <c r="F35" s="4">
        <v>5.5</v>
      </c>
      <c r="G35" s="4">
        <v>5</v>
      </c>
      <c r="H35" s="4">
        <v>9</v>
      </c>
      <c r="I35" s="4"/>
    </row>
    <row r="36" spans="3:9">
      <c r="C36" s="1">
        <v>38</v>
      </c>
      <c r="D36" s="1"/>
      <c r="E36" s="4">
        <v>2.5</v>
      </c>
      <c r="F36" s="4">
        <v>5.5</v>
      </c>
      <c r="G36" s="4">
        <v>5</v>
      </c>
      <c r="H36" s="4">
        <v>9</v>
      </c>
      <c r="I36" s="4"/>
    </row>
    <row r="37" spans="3:9">
      <c r="C37" s="1">
        <v>39</v>
      </c>
      <c r="D37" s="1"/>
      <c r="E37" s="4">
        <v>2.5</v>
      </c>
      <c r="F37" s="4">
        <v>5.5</v>
      </c>
      <c r="G37" s="4">
        <v>5</v>
      </c>
      <c r="H37" s="4">
        <v>9</v>
      </c>
      <c r="I37" s="4"/>
    </row>
    <row r="38" spans="3:9">
      <c r="C38" s="1">
        <v>40</v>
      </c>
      <c r="D38" s="1"/>
      <c r="E38" s="4">
        <v>2.5</v>
      </c>
      <c r="F38" s="4">
        <v>5.5</v>
      </c>
      <c r="G38" s="4">
        <v>5</v>
      </c>
      <c r="H38" s="4">
        <v>9</v>
      </c>
      <c r="I38" s="4"/>
    </row>
    <row r="39" spans="3:9">
      <c r="C39" s="1">
        <v>41</v>
      </c>
      <c r="D39" s="1"/>
      <c r="E39" s="4">
        <v>2.5</v>
      </c>
      <c r="F39" s="4">
        <v>5.5</v>
      </c>
      <c r="G39" s="4">
        <v>5</v>
      </c>
      <c r="H39" s="4">
        <v>9</v>
      </c>
      <c r="I39" s="4"/>
    </row>
    <row r="40" spans="3:9">
      <c r="C40" s="1">
        <v>42</v>
      </c>
      <c r="D40" s="1"/>
      <c r="E40" s="4">
        <v>3</v>
      </c>
      <c r="F40" s="4">
        <v>6</v>
      </c>
      <c r="G40" s="4">
        <v>6</v>
      </c>
      <c r="H40" s="4">
        <v>10</v>
      </c>
      <c r="I40" s="4"/>
    </row>
    <row r="41" spans="3:9">
      <c r="C41" s="1">
        <v>43</v>
      </c>
      <c r="D41" s="1"/>
      <c r="E41" s="4">
        <v>3</v>
      </c>
      <c r="F41" s="4">
        <v>6</v>
      </c>
      <c r="G41" s="4">
        <v>6</v>
      </c>
      <c r="H41" s="4">
        <v>10</v>
      </c>
      <c r="I41" s="4"/>
    </row>
    <row r="42" spans="3:9">
      <c r="C42" s="1">
        <v>44</v>
      </c>
      <c r="D42" s="1"/>
      <c r="E42" s="4">
        <v>3</v>
      </c>
      <c r="F42" s="4">
        <v>6</v>
      </c>
      <c r="G42" s="4">
        <v>6</v>
      </c>
      <c r="H42" s="4">
        <v>10</v>
      </c>
      <c r="I42" s="4"/>
    </row>
    <row r="43" spans="3:9">
      <c r="C43" s="1">
        <v>45</v>
      </c>
      <c r="D43" s="1"/>
      <c r="E43" s="4">
        <v>3.5</v>
      </c>
      <c r="F43" s="4">
        <v>6.5</v>
      </c>
      <c r="G43" s="4">
        <v>7</v>
      </c>
      <c r="H43" s="4">
        <v>11</v>
      </c>
      <c r="I43" s="4"/>
    </row>
    <row r="44" spans="3:9">
      <c r="C44" s="1">
        <v>46</v>
      </c>
      <c r="D44" s="1"/>
      <c r="E44" s="4">
        <v>3.5</v>
      </c>
      <c r="F44" s="4">
        <v>6.5</v>
      </c>
      <c r="G44" s="4">
        <v>7</v>
      </c>
      <c r="H44" s="4">
        <v>11</v>
      </c>
      <c r="I44" s="4"/>
    </row>
    <row r="45" spans="3:9">
      <c r="C45" s="1">
        <v>47</v>
      </c>
      <c r="D45" s="1"/>
      <c r="E45" s="4">
        <v>3.5</v>
      </c>
      <c r="F45" s="4">
        <v>6.5</v>
      </c>
      <c r="G45" s="4">
        <v>7</v>
      </c>
      <c r="H45" s="4">
        <v>11</v>
      </c>
      <c r="I45" s="4"/>
    </row>
    <row r="46" spans="3:9">
      <c r="C46" s="1">
        <v>48</v>
      </c>
      <c r="D46" s="1"/>
      <c r="E46" s="4">
        <v>4</v>
      </c>
      <c r="F46" s="4">
        <v>7</v>
      </c>
      <c r="G46" s="4">
        <v>8</v>
      </c>
      <c r="H46" s="4">
        <v>12</v>
      </c>
      <c r="I46" s="4"/>
    </row>
    <row r="47" spans="3:9">
      <c r="C47" s="1">
        <v>49</v>
      </c>
      <c r="D47" s="1"/>
      <c r="E47" s="4">
        <v>4</v>
      </c>
      <c r="F47" s="4">
        <v>7</v>
      </c>
      <c r="G47" s="4">
        <v>8</v>
      </c>
      <c r="H47" s="4">
        <v>12</v>
      </c>
      <c r="I47" s="4"/>
    </row>
    <row r="48" spans="3:9">
      <c r="C48" s="1">
        <v>50</v>
      </c>
      <c r="D48" s="1"/>
      <c r="E48" s="4">
        <v>4.5</v>
      </c>
      <c r="F48" s="4">
        <v>7.5</v>
      </c>
      <c r="G48" s="4">
        <v>9</v>
      </c>
      <c r="H48" s="4">
        <v>13</v>
      </c>
      <c r="I48" s="4"/>
    </row>
    <row r="49" spans="3:9">
      <c r="C49" s="1">
        <v>51</v>
      </c>
      <c r="D49" s="1"/>
      <c r="E49" s="4">
        <v>4.5</v>
      </c>
      <c r="F49" s="4">
        <v>7.5</v>
      </c>
      <c r="G49" s="4">
        <v>9</v>
      </c>
      <c r="H49" s="4">
        <v>13</v>
      </c>
      <c r="I49" s="4"/>
    </row>
    <row r="50" spans="3:9">
      <c r="C50" s="1">
        <v>52</v>
      </c>
      <c r="D50" s="1"/>
      <c r="E50" s="4">
        <v>5</v>
      </c>
      <c r="F50" s="4">
        <v>8</v>
      </c>
      <c r="G50" s="4">
        <v>10</v>
      </c>
      <c r="H50" s="4">
        <v>14</v>
      </c>
      <c r="I50" s="4"/>
    </row>
    <row r="51" spans="3:9">
      <c r="C51" s="1">
        <v>53</v>
      </c>
      <c r="D51" s="1"/>
      <c r="E51" s="4">
        <v>5.5</v>
      </c>
      <c r="F51" s="4">
        <v>8.5</v>
      </c>
      <c r="G51" s="4">
        <v>11</v>
      </c>
      <c r="H51" s="4">
        <v>15</v>
      </c>
      <c r="I51" s="4"/>
    </row>
    <row r="52" spans="3:9">
      <c r="C52" s="1">
        <v>54</v>
      </c>
      <c r="D52" s="1"/>
      <c r="E52" s="4">
        <v>5.5</v>
      </c>
      <c r="F52" s="4">
        <v>8.5</v>
      </c>
      <c r="G52" s="4">
        <v>11</v>
      </c>
      <c r="H52" s="4">
        <v>15</v>
      </c>
      <c r="I52" s="4"/>
    </row>
    <row r="53" spans="3:9">
      <c r="C53" s="1">
        <v>55</v>
      </c>
      <c r="D53" s="1"/>
      <c r="E53" s="4">
        <v>6</v>
      </c>
      <c r="F53" s="4">
        <v>9</v>
      </c>
      <c r="G53" s="4">
        <v>12</v>
      </c>
      <c r="H53" s="4">
        <v>16</v>
      </c>
      <c r="I53" s="4"/>
    </row>
    <row r="54" spans="3:9">
      <c r="C54" s="1">
        <v>56</v>
      </c>
      <c r="D54" s="1"/>
      <c r="E54" s="4">
        <v>6</v>
      </c>
      <c r="F54" s="4">
        <v>9</v>
      </c>
      <c r="G54" s="4">
        <v>12</v>
      </c>
      <c r="H54" s="4">
        <v>16</v>
      </c>
      <c r="I54" s="4"/>
    </row>
    <row r="55" spans="3:9">
      <c r="C55" s="1">
        <v>57</v>
      </c>
      <c r="D55" s="1"/>
      <c r="E55" s="4">
        <v>6.5</v>
      </c>
      <c r="F55" s="4">
        <v>9.5</v>
      </c>
      <c r="G55" s="4">
        <v>13</v>
      </c>
      <c r="H55" s="4">
        <v>17</v>
      </c>
      <c r="I55" s="4"/>
    </row>
    <row r="56" spans="3:9">
      <c r="C56" s="1">
        <v>58</v>
      </c>
      <c r="D56" s="1"/>
      <c r="E56" s="4">
        <v>7</v>
      </c>
      <c r="F56" s="4">
        <v>10</v>
      </c>
      <c r="G56" s="4">
        <v>14</v>
      </c>
      <c r="H56" s="4">
        <v>18</v>
      </c>
      <c r="I56" s="4"/>
    </row>
    <row r="57" spans="3:9">
      <c r="C57" s="1">
        <v>59</v>
      </c>
      <c r="D57" s="1"/>
      <c r="E57" s="4">
        <v>7.5</v>
      </c>
      <c r="F57" s="4">
        <v>10.5</v>
      </c>
      <c r="G57" s="4">
        <v>15</v>
      </c>
      <c r="H57" s="4">
        <v>19</v>
      </c>
      <c r="I57" s="4"/>
    </row>
    <row r="58" spans="3:9">
      <c r="C58" s="1">
        <v>60</v>
      </c>
      <c r="D58" s="1"/>
      <c r="E58" s="4">
        <v>8.5</v>
      </c>
      <c r="F58" s="4">
        <v>11.5</v>
      </c>
      <c r="G58" s="4">
        <v>17</v>
      </c>
      <c r="H58" s="4">
        <v>21</v>
      </c>
      <c r="I58" s="4"/>
    </row>
    <row r="59" spans="3:9">
      <c r="C59" s="1">
        <v>61</v>
      </c>
      <c r="D59" s="1"/>
      <c r="E59" s="4">
        <v>9</v>
      </c>
      <c r="F59" s="4">
        <v>12</v>
      </c>
      <c r="G59" s="4">
        <v>18</v>
      </c>
      <c r="H59" s="4">
        <v>22</v>
      </c>
      <c r="I59" s="4"/>
    </row>
    <row r="60" spans="3:9">
      <c r="C60" s="1">
        <v>62</v>
      </c>
      <c r="D60" s="1"/>
      <c r="E60" s="4">
        <v>9</v>
      </c>
      <c r="F60" s="4">
        <v>12</v>
      </c>
      <c r="G60" s="4">
        <v>18</v>
      </c>
      <c r="H60" s="4">
        <v>22</v>
      </c>
      <c r="I60" s="4"/>
    </row>
    <row r="61" spans="3:9">
      <c r="C61" s="1">
        <v>63</v>
      </c>
      <c r="D61" s="1"/>
      <c r="E61" s="4">
        <v>10</v>
      </c>
      <c r="F61" s="4">
        <v>13</v>
      </c>
      <c r="G61" s="4">
        <v>20</v>
      </c>
      <c r="H61" s="4">
        <v>24</v>
      </c>
      <c r="I61" s="4"/>
    </row>
    <row r="62" spans="3:9">
      <c r="C62" s="1">
        <v>64</v>
      </c>
      <c r="D62" s="1"/>
      <c r="E62" s="4">
        <v>10.5</v>
      </c>
      <c r="F62" s="4">
        <v>13.5</v>
      </c>
      <c r="G62" s="4">
        <v>21</v>
      </c>
      <c r="H62" s="4">
        <v>25</v>
      </c>
      <c r="I62" s="4"/>
    </row>
    <row r="63" spans="3:9">
      <c r="C63" s="1"/>
      <c r="D63" s="1"/>
      <c r="E63" s="4"/>
      <c r="F63" s="4"/>
      <c r="G63" s="4"/>
      <c r="H63" s="4"/>
      <c r="I63" s="4"/>
    </row>
    <row r="64" spans="3:9">
      <c r="C64" s="1"/>
      <c r="D64" s="1"/>
      <c r="E64" s="4"/>
      <c r="F64" s="4"/>
      <c r="G64" s="4"/>
      <c r="H64" s="4"/>
      <c r="I64" s="4"/>
    </row>
    <row r="65" spans="3:9">
      <c r="C65" s="1"/>
      <c r="D65" s="1"/>
      <c r="E65" s="4"/>
      <c r="F65" s="4"/>
      <c r="G65" s="4"/>
      <c r="H65" s="4"/>
      <c r="I65" s="4"/>
    </row>
    <row r="66" spans="3:9">
      <c r="C66" s="1"/>
      <c r="D66" s="1"/>
      <c r="E66" s="4"/>
      <c r="F66" s="4"/>
      <c r="G66" s="4"/>
      <c r="H66" s="4"/>
      <c r="I66" s="4"/>
    </row>
    <row r="67" spans="3:9">
      <c r="C67" s="1"/>
      <c r="D67" s="1"/>
      <c r="E67" s="4"/>
      <c r="F67" s="4"/>
      <c r="G67" s="4"/>
      <c r="H67" s="4"/>
      <c r="I67" s="4"/>
    </row>
    <row r="68" spans="3:9">
      <c r="C68" s="1"/>
      <c r="D68" s="1"/>
      <c r="E68" s="4"/>
      <c r="F68" s="4"/>
      <c r="G68" s="4"/>
      <c r="H68" s="4"/>
      <c r="I68" s="4"/>
    </row>
    <row r="69" spans="3:9">
      <c r="C69" s="1"/>
      <c r="D69" s="1"/>
      <c r="E69" s="4"/>
      <c r="F69" s="4"/>
      <c r="G69" s="4"/>
      <c r="H69" s="4"/>
      <c r="I69" s="4"/>
    </row>
    <row r="70" spans="3:9">
      <c r="C70" s="1"/>
      <c r="D70" s="1"/>
      <c r="E70" s="4"/>
      <c r="F70" s="4"/>
      <c r="G70" s="4"/>
      <c r="H70" s="4"/>
      <c r="I70" s="4"/>
    </row>
    <row r="71" spans="3:9">
      <c r="C71" s="1"/>
      <c r="D71" s="1"/>
      <c r="E71" s="4"/>
      <c r="F71" s="4"/>
      <c r="G71" s="4"/>
      <c r="H71" s="4"/>
      <c r="I71" s="4"/>
    </row>
    <row r="72" spans="3:9">
      <c r="C72" s="1"/>
      <c r="D72" s="1"/>
      <c r="E72" s="4"/>
      <c r="F72" s="4"/>
      <c r="G72" s="4"/>
      <c r="H72" s="4"/>
      <c r="I72" s="4"/>
    </row>
    <row r="73" spans="3:9">
      <c r="C73" s="1"/>
      <c r="D73" s="1"/>
      <c r="E73" s="4"/>
      <c r="F73" s="4"/>
      <c r="G73" s="4"/>
      <c r="H73" s="4"/>
      <c r="I73" s="4"/>
    </row>
    <row r="74" spans="3:9">
      <c r="C74" s="1"/>
      <c r="D74" s="1"/>
      <c r="E74" s="4"/>
      <c r="F74" s="4"/>
      <c r="G74" s="4"/>
      <c r="H74" s="4"/>
      <c r="I74" s="4"/>
    </row>
    <row r="75" spans="3:9">
      <c r="C75" s="1"/>
      <c r="D75" s="1"/>
      <c r="E75" s="4"/>
      <c r="F75" s="4"/>
      <c r="G75" s="4"/>
      <c r="H75" s="4"/>
      <c r="I75" s="4"/>
    </row>
    <row r="76" spans="3:9">
      <c r="C76" s="1"/>
      <c r="D76" s="1"/>
      <c r="E76" s="4"/>
      <c r="F76" s="4"/>
      <c r="G76" s="4"/>
      <c r="H76" s="4"/>
      <c r="I76" s="4"/>
    </row>
    <row r="77" spans="3:9">
      <c r="C77" s="1"/>
      <c r="D77" s="1"/>
      <c r="E77" s="4"/>
      <c r="F77" s="4"/>
      <c r="G77" s="4"/>
      <c r="H77" s="4"/>
      <c r="I77" s="4"/>
    </row>
    <row r="78" spans="3:9">
      <c r="C78" s="1"/>
      <c r="D78" s="1"/>
      <c r="E78" s="4"/>
      <c r="F78" s="4"/>
      <c r="G78" s="4"/>
      <c r="H78" s="4"/>
      <c r="I78" s="4"/>
    </row>
    <row r="79" spans="3:9">
      <c r="C79" s="1"/>
      <c r="D79" s="1"/>
      <c r="E79" s="4"/>
      <c r="F79" s="4"/>
      <c r="G79" s="4"/>
      <c r="H79" s="4"/>
      <c r="I79" s="4"/>
    </row>
    <row r="80" spans="3:9">
      <c r="C80" s="1"/>
      <c r="D80" s="1"/>
      <c r="E80" s="4"/>
      <c r="F80" s="4"/>
      <c r="G80" s="4"/>
      <c r="H80" s="4"/>
      <c r="I80" s="4"/>
    </row>
    <row r="81" spans="3:9">
      <c r="C81" s="1"/>
      <c r="D81" s="1"/>
      <c r="E81" s="4"/>
      <c r="F81" s="4"/>
      <c r="G81" s="4"/>
      <c r="H81" s="4"/>
      <c r="I81" s="4"/>
    </row>
    <row r="82" spans="3:9">
      <c r="C82" s="1"/>
      <c r="D82" s="1"/>
      <c r="E82" s="4"/>
      <c r="F82" s="4"/>
      <c r="G82" s="4"/>
      <c r="H82" s="4"/>
      <c r="I82" s="4"/>
    </row>
    <row r="83" spans="3:9">
      <c r="C83" s="1"/>
      <c r="D83" s="1"/>
      <c r="E83" s="4"/>
      <c r="F83" s="4"/>
      <c r="G83" s="4"/>
      <c r="H83" s="4"/>
      <c r="I83" s="4"/>
    </row>
    <row r="84" spans="3:9">
      <c r="C84" s="1"/>
      <c r="D84" s="1"/>
      <c r="E84" s="4"/>
      <c r="F84" s="4"/>
      <c r="G84" s="4"/>
      <c r="H84" s="4"/>
      <c r="I84" s="4"/>
    </row>
    <row r="85" spans="3:9">
      <c r="C85" s="1"/>
      <c r="D85" s="1"/>
      <c r="E85" s="4"/>
      <c r="F85" s="4"/>
      <c r="G85" s="4"/>
      <c r="H85" s="4"/>
      <c r="I85" s="4"/>
    </row>
    <row r="86" spans="3:9">
      <c r="C86" s="1"/>
      <c r="D86" s="1"/>
      <c r="E86" s="4"/>
      <c r="F86" s="4"/>
      <c r="G86" s="4"/>
      <c r="H86" s="4"/>
      <c r="I86" s="4"/>
    </row>
    <row r="87" spans="3:9">
      <c r="C87" s="1"/>
      <c r="D87" s="1"/>
      <c r="E87" s="4"/>
      <c r="F87" s="4"/>
      <c r="G87" s="4"/>
      <c r="H87" s="4"/>
      <c r="I87" s="4"/>
    </row>
  </sheetData>
  <mergeCells count="1">
    <mergeCell ref="E10:H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A2F70-190E-4695-899B-ACCA1D77561C}">
  <sheetPr codeName="Sheet86">
    <tabColor rgb="FFFFFF00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40" t="s">
        <v>59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31</v>
      </c>
      <c r="F12" s="1">
        <v>31</v>
      </c>
      <c r="G12" s="1">
        <v>31</v>
      </c>
      <c r="H12" s="1">
        <v>31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40</v>
      </c>
      <c r="F13" s="1">
        <v>40</v>
      </c>
      <c r="G13" s="1">
        <v>40</v>
      </c>
      <c r="H13" s="1">
        <v>40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26.8</v>
      </c>
      <c r="F16" s="4">
        <v>43</v>
      </c>
      <c r="G16" s="4">
        <v>53.6</v>
      </c>
      <c r="H16" s="4">
        <v>75.2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26.8</v>
      </c>
      <c r="F17" s="4">
        <v>43</v>
      </c>
      <c r="G17" s="4">
        <v>53.6</v>
      </c>
      <c r="H17" s="4">
        <v>75.2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26.8</v>
      </c>
      <c r="F18" s="4">
        <v>43</v>
      </c>
      <c r="G18" s="4">
        <v>53.6</v>
      </c>
      <c r="H18" s="4">
        <v>75.2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26.8</v>
      </c>
      <c r="F19" s="4">
        <v>43</v>
      </c>
      <c r="G19" s="4">
        <v>53.6</v>
      </c>
      <c r="H19" s="4">
        <v>75.2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26.8</v>
      </c>
      <c r="F20" s="4">
        <v>43</v>
      </c>
      <c r="G20" s="4">
        <v>53.6</v>
      </c>
      <c r="H20" s="4">
        <v>75.2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26.8</v>
      </c>
      <c r="F21" s="4">
        <v>43</v>
      </c>
      <c r="G21" s="4">
        <v>53.6</v>
      </c>
      <c r="H21" s="4">
        <v>75.2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26.8</v>
      </c>
      <c r="F22" s="4">
        <v>43</v>
      </c>
      <c r="G22" s="4">
        <v>53.6</v>
      </c>
      <c r="H22" s="4">
        <v>75.2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26.8</v>
      </c>
      <c r="F23" s="4">
        <v>43</v>
      </c>
      <c r="G23" s="4">
        <v>53.6</v>
      </c>
      <c r="H23" s="4">
        <v>75.2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26.8</v>
      </c>
      <c r="F24" s="4">
        <v>43</v>
      </c>
      <c r="G24" s="4">
        <v>53.6</v>
      </c>
      <c r="H24" s="4">
        <v>75.2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26.8</v>
      </c>
      <c r="F25" s="4">
        <v>43</v>
      </c>
      <c r="G25" s="4">
        <v>53.6</v>
      </c>
      <c r="H25" s="4">
        <v>75.2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26.8</v>
      </c>
      <c r="F26" s="4">
        <v>43</v>
      </c>
      <c r="G26" s="4">
        <v>53.6</v>
      </c>
      <c r="H26" s="4">
        <v>75.2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26.8</v>
      </c>
      <c r="F27" s="4">
        <v>43</v>
      </c>
      <c r="G27" s="4">
        <v>53.6</v>
      </c>
      <c r="H27" s="4">
        <v>75.2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26.8</v>
      </c>
      <c r="F28" s="4">
        <v>43</v>
      </c>
      <c r="G28" s="4">
        <v>53.6</v>
      </c>
      <c r="H28" s="4">
        <v>75.2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26.8</v>
      </c>
      <c r="F29" s="4">
        <v>43</v>
      </c>
      <c r="G29" s="4">
        <v>53.6</v>
      </c>
      <c r="H29" s="4">
        <v>75.2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26.8</v>
      </c>
      <c r="F30" s="4">
        <v>43</v>
      </c>
      <c r="G30" s="4">
        <v>53.6</v>
      </c>
      <c r="H30" s="4">
        <v>75.2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26.8</v>
      </c>
      <c r="F31" s="4">
        <v>43</v>
      </c>
      <c r="G31" s="4">
        <v>53.6</v>
      </c>
      <c r="H31" s="4">
        <v>75.2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26.8</v>
      </c>
      <c r="F32" s="4">
        <v>43</v>
      </c>
      <c r="G32" s="4">
        <v>53.6</v>
      </c>
      <c r="H32" s="4">
        <v>75.2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26.8</v>
      </c>
      <c r="F33" s="4">
        <v>43</v>
      </c>
      <c r="G33" s="4">
        <v>53.6</v>
      </c>
      <c r="H33" s="4">
        <v>75.2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26.8</v>
      </c>
      <c r="F34" s="4">
        <v>43</v>
      </c>
      <c r="G34" s="4">
        <v>53.6</v>
      </c>
      <c r="H34" s="4">
        <v>75.2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26.8</v>
      </c>
      <c r="F35" s="4">
        <v>43</v>
      </c>
      <c r="G35" s="4">
        <v>53.6</v>
      </c>
      <c r="H35" s="4">
        <v>75.2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26.8</v>
      </c>
      <c r="F36" s="4">
        <v>43</v>
      </c>
      <c r="G36" s="4">
        <v>53.6</v>
      </c>
      <c r="H36" s="4">
        <v>75.2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26.8</v>
      </c>
      <c r="F37" s="4">
        <v>43</v>
      </c>
      <c r="G37" s="4">
        <v>53.6</v>
      </c>
      <c r="H37" s="4">
        <v>75.2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26.8</v>
      </c>
      <c r="F38" s="4">
        <v>43</v>
      </c>
      <c r="G38" s="4">
        <v>53.6</v>
      </c>
      <c r="H38" s="4">
        <v>75.2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26.8</v>
      </c>
      <c r="F39" s="4">
        <v>43</v>
      </c>
      <c r="G39" s="4">
        <v>53.6</v>
      </c>
      <c r="H39" s="4">
        <v>75.2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26.8</v>
      </c>
      <c r="F40" s="4">
        <v>43</v>
      </c>
      <c r="G40" s="4">
        <v>53.6</v>
      </c>
      <c r="H40" s="4">
        <v>75.2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28</v>
      </c>
      <c r="F41" s="4">
        <v>44.2</v>
      </c>
      <c r="G41" s="4">
        <v>56</v>
      </c>
      <c r="H41" s="4">
        <v>77.599999999999994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28.8</v>
      </c>
      <c r="F42" s="4">
        <v>45</v>
      </c>
      <c r="G42" s="4">
        <v>57.6</v>
      </c>
      <c r="H42" s="4">
        <v>79.2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29.6</v>
      </c>
      <c r="F43" s="4">
        <v>45.8</v>
      </c>
      <c r="G43" s="4">
        <v>59.2</v>
      </c>
      <c r="H43" s="4">
        <v>80.8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30.4</v>
      </c>
      <c r="F44" s="4">
        <v>46.6</v>
      </c>
      <c r="G44" s="4">
        <v>60.8</v>
      </c>
      <c r="H44" s="4">
        <v>82.4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31.2</v>
      </c>
      <c r="F45" s="4">
        <v>47.4</v>
      </c>
      <c r="G45" s="4">
        <v>62.4</v>
      </c>
      <c r="H45" s="4">
        <v>84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32</v>
      </c>
      <c r="F46" s="4">
        <v>48.2</v>
      </c>
      <c r="G46" s="4">
        <v>64</v>
      </c>
      <c r="H46" s="4">
        <v>85.6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32.799999999999997</v>
      </c>
      <c r="F47" s="4">
        <v>49</v>
      </c>
      <c r="G47" s="4">
        <v>65.599999999999994</v>
      </c>
      <c r="H47" s="4">
        <v>87.2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33.6</v>
      </c>
      <c r="F48" s="4">
        <v>49.8</v>
      </c>
      <c r="G48" s="4">
        <v>67.2</v>
      </c>
      <c r="H48" s="4">
        <v>88.8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34.4</v>
      </c>
      <c r="F49" s="4">
        <v>50.6</v>
      </c>
      <c r="G49" s="4">
        <v>68.8</v>
      </c>
      <c r="H49" s="4">
        <v>90.4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35.200000000000003</v>
      </c>
      <c r="F50" s="4">
        <v>51.4</v>
      </c>
      <c r="G50" s="4">
        <v>70.400000000000006</v>
      </c>
      <c r="H50" s="4">
        <v>92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36.4</v>
      </c>
      <c r="F51" s="4">
        <v>52.6</v>
      </c>
      <c r="G51" s="4">
        <v>72.8</v>
      </c>
      <c r="H51" s="4">
        <v>94.4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37.6</v>
      </c>
      <c r="F52" s="4">
        <v>53.8</v>
      </c>
      <c r="G52" s="4">
        <v>75.2</v>
      </c>
      <c r="H52" s="4">
        <v>96.8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38.799999999999997</v>
      </c>
      <c r="F53" s="4">
        <v>55</v>
      </c>
      <c r="G53" s="4">
        <v>77.599999999999994</v>
      </c>
      <c r="H53" s="4">
        <v>99.2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40</v>
      </c>
      <c r="F54" s="4">
        <v>56.2</v>
      </c>
      <c r="G54" s="4">
        <v>80</v>
      </c>
      <c r="H54" s="4">
        <v>101.6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41.6</v>
      </c>
      <c r="F55" s="4">
        <v>57.8</v>
      </c>
      <c r="G55" s="4">
        <v>83.2</v>
      </c>
      <c r="H55" s="4">
        <v>104.8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43.2</v>
      </c>
      <c r="F56" s="4">
        <v>59.4</v>
      </c>
      <c r="G56" s="4">
        <v>86.4</v>
      </c>
      <c r="H56" s="4">
        <v>108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44.8</v>
      </c>
      <c r="F57" s="4">
        <v>61</v>
      </c>
      <c r="G57" s="4">
        <v>89.6</v>
      </c>
      <c r="H57" s="4">
        <v>111.2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45.6</v>
      </c>
      <c r="F58" s="4">
        <v>61.8</v>
      </c>
      <c r="G58" s="4">
        <v>91.2</v>
      </c>
      <c r="H58" s="4">
        <v>112.8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47.2</v>
      </c>
      <c r="F59" s="4">
        <v>63.4</v>
      </c>
      <c r="G59" s="4">
        <v>94.4</v>
      </c>
      <c r="H59" s="4">
        <v>116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49.2</v>
      </c>
      <c r="F60" s="4">
        <v>65.400000000000006</v>
      </c>
      <c r="G60" s="4">
        <v>98.4</v>
      </c>
      <c r="H60" s="4">
        <v>120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51.2</v>
      </c>
      <c r="F61" s="4">
        <v>67.400000000000006</v>
      </c>
      <c r="G61" s="4">
        <v>102.4</v>
      </c>
      <c r="H61" s="4">
        <v>124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56.48</v>
      </c>
      <c r="F62" s="4">
        <v>72.680000000000007</v>
      </c>
      <c r="G62" s="4">
        <v>112.96</v>
      </c>
      <c r="H62" s="4">
        <v>134.56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59.2</v>
      </c>
      <c r="F63" s="4">
        <v>75.400000000000006</v>
      </c>
      <c r="G63" s="4">
        <v>118.4</v>
      </c>
      <c r="H63" s="4">
        <v>140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61.88</v>
      </c>
      <c r="F64" s="4">
        <v>78.08</v>
      </c>
      <c r="G64" s="4">
        <v>123.76</v>
      </c>
      <c r="H64" s="4">
        <v>145.36000000000001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65.28</v>
      </c>
      <c r="F65" s="4">
        <v>81.48</v>
      </c>
      <c r="G65" s="4">
        <v>130.56</v>
      </c>
      <c r="H65" s="4">
        <v>152.16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68.16</v>
      </c>
      <c r="F66" s="4">
        <v>84.36</v>
      </c>
      <c r="G66" s="4">
        <v>136.32</v>
      </c>
      <c r="H66" s="4">
        <v>157.91999999999999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71.040000000000006</v>
      </c>
      <c r="F67" s="4">
        <v>87.24</v>
      </c>
      <c r="G67" s="4">
        <v>142.08000000000001</v>
      </c>
      <c r="H67" s="4">
        <v>163.68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73.48</v>
      </c>
      <c r="F68" s="4">
        <v>89.68</v>
      </c>
      <c r="G68" s="4">
        <v>146.96</v>
      </c>
      <c r="H68" s="4">
        <v>168.56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73.48</v>
      </c>
      <c r="F69" s="4">
        <v>89.68</v>
      </c>
      <c r="G69" s="4">
        <v>146.96</v>
      </c>
      <c r="H69" s="4">
        <v>168.56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73.48</v>
      </c>
      <c r="F70" s="4">
        <v>89.68</v>
      </c>
      <c r="G70" s="4">
        <v>146.96</v>
      </c>
      <c r="H70" s="4">
        <v>168.56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73.48</v>
      </c>
      <c r="F71" s="4">
        <v>89.68</v>
      </c>
      <c r="G71" s="4">
        <v>146.96</v>
      </c>
      <c r="H71" s="4">
        <v>168.56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74.8</v>
      </c>
      <c r="F72" s="4">
        <v>91</v>
      </c>
      <c r="G72" s="4">
        <v>149.6</v>
      </c>
      <c r="H72" s="4">
        <v>171.2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77.599999999999994</v>
      </c>
      <c r="F73" s="4">
        <v>93.8</v>
      </c>
      <c r="G73" s="4">
        <v>155.19999999999999</v>
      </c>
      <c r="H73" s="4">
        <v>176.8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80.8</v>
      </c>
      <c r="F74" s="4">
        <v>97</v>
      </c>
      <c r="G74" s="4">
        <v>161.6</v>
      </c>
      <c r="H74" s="4">
        <v>183.2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84</v>
      </c>
      <c r="F75" s="4">
        <v>100.2</v>
      </c>
      <c r="G75" s="4">
        <v>168</v>
      </c>
      <c r="H75" s="4">
        <v>189.6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87.6</v>
      </c>
      <c r="F76" s="4">
        <v>103.8</v>
      </c>
      <c r="G76" s="4">
        <v>175.2</v>
      </c>
      <c r="H76" s="4">
        <v>196.8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91.6</v>
      </c>
      <c r="F77" s="4">
        <v>107.8</v>
      </c>
      <c r="G77" s="4">
        <v>183.2</v>
      </c>
      <c r="H77" s="4">
        <v>204.8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95.6</v>
      </c>
      <c r="F78" s="4">
        <v>111.8</v>
      </c>
      <c r="G78" s="4">
        <v>191.2</v>
      </c>
      <c r="H78" s="4">
        <v>212.8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99.6</v>
      </c>
      <c r="F79" s="4">
        <v>115.8</v>
      </c>
      <c r="G79" s="4">
        <v>199.2</v>
      </c>
      <c r="H79" s="4">
        <v>220.8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103.6</v>
      </c>
      <c r="F80" s="4">
        <v>119.8</v>
      </c>
      <c r="G80" s="4">
        <v>207.2</v>
      </c>
      <c r="H80" s="4">
        <v>228.8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107.2</v>
      </c>
      <c r="F81" s="4">
        <v>123.4</v>
      </c>
      <c r="G81" s="4">
        <v>214.4</v>
      </c>
      <c r="H81" s="4">
        <v>236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111.2</v>
      </c>
      <c r="F82" s="4">
        <v>127.4</v>
      </c>
      <c r="G82" s="4">
        <v>222.4</v>
      </c>
      <c r="H82" s="4">
        <v>244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115.2</v>
      </c>
      <c r="F83" s="4">
        <v>131.4</v>
      </c>
      <c r="G83" s="4">
        <v>230.4</v>
      </c>
      <c r="H83" s="4">
        <v>252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119.2</v>
      </c>
      <c r="F84" s="4">
        <v>135.4</v>
      </c>
      <c r="G84" s="4">
        <v>238.4</v>
      </c>
      <c r="H84" s="4">
        <v>260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123.2</v>
      </c>
      <c r="F85" s="4">
        <v>139.4</v>
      </c>
      <c r="G85" s="4">
        <v>246.4</v>
      </c>
      <c r="H85" s="4">
        <v>268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127.2</v>
      </c>
      <c r="F86" s="4">
        <v>143.4</v>
      </c>
      <c r="G86" s="4">
        <v>254.4</v>
      </c>
      <c r="H86" s="4">
        <v>276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131.19999999999999</v>
      </c>
      <c r="F87" s="4">
        <v>147.4</v>
      </c>
      <c r="G87" s="4">
        <v>262.39999999999998</v>
      </c>
      <c r="H87" s="4">
        <v>284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0C677-6FE9-4284-9765-597B8CABD2DC}">
  <sheetPr codeName="Sheet104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14</v>
      </c>
      <c r="F16" s="4">
        <v>23</v>
      </c>
      <c r="G16" s="4">
        <v>28</v>
      </c>
      <c r="H16" s="4">
        <v>40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14</v>
      </c>
      <c r="F17" s="4">
        <v>23</v>
      </c>
      <c r="G17" s="4">
        <v>28</v>
      </c>
      <c r="H17" s="4">
        <v>40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14</v>
      </c>
      <c r="F18" s="4">
        <v>23</v>
      </c>
      <c r="G18" s="4">
        <v>28</v>
      </c>
      <c r="H18" s="4">
        <v>40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14</v>
      </c>
      <c r="F19" s="4">
        <v>23</v>
      </c>
      <c r="G19" s="4">
        <v>28</v>
      </c>
      <c r="H19" s="4">
        <v>40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14</v>
      </c>
      <c r="F20" s="4">
        <v>23</v>
      </c>
      <c r="G20" s="4">
        <v>28</v>
      </c>
      <c r="H20" s="4">
        <v>40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14</v>
      </c>
      <c r="F21" s="4">
        <v>23</v>
      </c>
      <c r="G21" s="4">
        <v>28</v>
      </c>
      <c r="H21" s="4">
        <v>40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14</v>
      </c>
      <c r="F22" s="4">
        <v>23</v>
      </c>
      <c r="G22" s="4">
        <v>28</v>
      </c>
      <c r="H22" s="4">
        <v>40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14</v>
      </c>
      <c r="F23" s="4">
        <v>23</v>
      </c>
      <c r="G23" s="4">
        <v>28</v>
      </c>
      <c r="H23" s="4">
        <v>40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14</v>
      </c>
      <c r="F24" s="4">
        <v>23</v>
      </c>
      <c r="G24" s="4">
        <v>28</v>
      </c>
      <c r="H24" s="4">
        <v>40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14</v>
      </c>
      <c r="F25" s="4">
        <v>23</v>
      </c>
      <c r="G25" s="4">
        <v>28</v>
      </c>
      <c r="H25" s="4">
        <v>40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14</v>
      </c>
      <c r="F26" s="4">
        <v>23</v>
      </c>
      <c r="G26" s="4">
        <v>28</v>
      </c>
      <c r="H26" s="4">
        <v>40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14</v>
      </c>
      <c r="F27" s="4">
        <v>23</v>
      </c>
      <c r="G27" s="4">
        <v>28</v>
      </c>
      <c r="H27" s="4">
        <v>40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14</v>
      </c>
      <c r="F28" s="4">
        <v>23</v>
      </c>
      <c r="G28" s="4">
        <v>28</v>
      </c>
      <c r="H28" s="4">
        <v>40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14</v>
      </c>
      <c r="F29" s="4">
        <v>23</v>
      </c>
      <c r="G29" s="4">
        <v>28</v>
      </c>
      <c r="H29" s="4">
        <v>40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14</v>
      </c>
      <c r="F30" s="4">
        <v>23</v>
      </c>
      <c r="G30" s="4">
        <v>28</v>
      </c>
      <c r="H30" s="4">
        <v>40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14</v>
      </c>
      <c r="F31" s="4">
        <v>23</v>
      </c>
      <c r="G31" s="4">
        <v>28</v>
      </c>
      <c r="H31" s="4">
        <v>40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14</v>
      </c>
      <c r="F32" s="4">
        <v>23</v>
      </c>
      <c r="G32" s="4">
        <v>28</v>
      </c>
      <c r="H32" s="4">
        <v>40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14</v>
      </c>
      <c r="F33" s="4">
        <v>23</v>
      </c>
      <c r="G33" s="4">
        <v>28</v>
      </c>
      <c r="H33" s="4">
        <v>40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14</v>
      </c>
      <c r="F34" s="4">
        <v>23</v>
      </c>
      <c r="G34" s="4">
        <v>28</v>
      </c>
      <c r="H34" s="4">
        <v>40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14</v>
      </c>
      <c r="F35" s="4">
        <v>23</v>
      </c>
      <c r="G35" s="4">
        <v>28</v>
      </c>
      <c r="H35" s="4">
        <v>40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14</v>
      </c>
      <c r="F36" s="4">
        <v>23</v>
      </c>
      <c r="G36" s="4">
        <v>28</v>
      </c>
      <c r="H36" s="4">
        <v>40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14</v>
      </c>
      <c r="F37" s="4">
        <v>23</v>
      </c>
      <c r="G37" s="4">
        <v>28</v>
      </c>
      <c r="H37" s="4">
        <v>40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14</v>
      </c>
      <c r="F38" s="4">
        <v>23</v>
      </c>
      <c r="G38" s="4">
        <v>28</v>
      </c>
      <c r="H38" s="4">
        <v>40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15</v>
      </c>
      <c r="F39" s="4">
        <v>24</v>
      </c>
      <c r="G39" s="4">
        <v>30</v>
      </c>
      <c r="H39" s="4">
        <v>42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16</v>
      </c>
      <c r="F40" s="4">
        <v>25</v>
      </c>
      <c r="G40" s="4">
        <v>32</v>
      </c>
      <c r="H40" s="4">
        <v>44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17</v>
      </c>
      <c r="F41" s="4">
        <v>26</v>
      </c>
      <c r="G41" s="4">
        <v>34</v>
      </c>
      <c r="H41" s="4">
        <v>46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17</v>
      </c>
      <c r="F42" s="4">
        <v>26</v>
      </c>
      <c r="G42" s="4">
        <v>34</v>
      </c>
      <c r="H42" s="4">
        <v>46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18</v>
      </c>
      <c r="F43" s="4">
        <v>27</v>
      </c>
      <c r="G43" s="4">
        <v>36</v>
      </c>
      <c r="H43" s="4">
        <v>48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19</v>
      </c>
      <c r="F44" s="4">
        <v>28</v>
      </c>
      <c r="G44" s="4">
        <v>38</v>
      </c>
      <c r="H44" s="4">
        <v>50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20</v>
      </c>
      <c r="F45" s="4">
        <v>29</v>
      </c>
      <c r="G45" s="4">
        <v>40</v>
      </c>
      <c r="H45" s="4">
        <v>52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21</v>
      </c>
      <c r="F46" s="4">
        <v>30</v>
      </c>
      <c r="G46" s="4">
        <v>42</v>
      </c>
      <c r="H46" s="4">
        <v>54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23</v>
      </c>
      <c r="F47" s="4">
        <v>32</v>
      </c>
      <c r="G47" s="4">
        <v>46</v>
      </c>
      <c r="H47" s="4">
        <v>58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24</v>
      </c>
      <c r="F48" s="4">
        <v>33</v>
      </c>
      <c r="G48" s="4">
        <v>48</v>
      </c>
      <c r="H48" s="4">
        <v>60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25</v>
      </c>
      <c r="F49" s="4">
        <v>34</v>
      </c>
      <c r="G49" s="4">
        <v>50</v>
      </c>
      <c r="H49" s="4">
        <v>62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26</v>
      </c>
      <c r="F50" s="4">
        <v>35</v>
      </c>
      <c r="G50" s="4">
        <v>52</v>
      </c>
      <c r="H50" s="4">
        <v>64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28</v>
      </c>
      <c r="F51" s="4">
        <v>37</v>
      </c>
      <c r="G51" s="4">
        <v>56</v>
      </c>
      <c r="H51" s="4">
        <v>68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29</v>
      </c>
      <c r="F52" s="4">
        <v>38</v>
      </c>
      <c r="G52" s="4">
        <v>58</v>
      </c>
      <c r="H52" s="4">
        <v>70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31</v>
      </c>
      <c r="F53" s="4">
        <v>40</v>
      </c>
      <c r="G53" s="4">
        <v>62</v>
      </c>
      <c r="H53" s="4">
        <v>74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33</v>
      </c>
      <c r="F54" s="4">
        <v>42</v>
      </c>
      <c r="G54" s="4">
        <v>66</v>
      </c>
      <c r="H54" s="4">
        <v>78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34</v>
      </c>
      <c r="F55" s="4">
        <v>43</v>
      </c>
      <c r="G55" s="4">
        <v>68</v>
      </c>
      <c r="H55" s="4">
        <v>80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36</v>
      </c>
      <c r="F56" s="4">
        <v>45</v>
      </c>
      <c r="G56" s="4">
        <v>72</v>
      </c>
      <c r="H56" s="4">
        <v>84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38</v>
      </c>
      <c r="F57" s="4">
        <v>47</v>
      </c>
      <c r="G57" s="4">
        <v>76</v>
      </c>
      <c r="H57" s="4">
        <v>88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43</v>
      </c>
      <c r="F58" s="4">
        <v>52</v>
      </c>
      <c r="G58" s="4">
        <v>86</v>
      </c>
      <c r="H58" s="4">
        <v>98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45</v>
      </c>
      <c r="F59" s="4">
        <v>54</v>
      </c>
      <c r="G59" s="4">
        <v>90</v>
      </c>
      <c r="H59" s="4">
        <v>102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48</v>
      </c>
      <c r="F60" s="4">
        <v>57</v>
      </c>
      <c r="G60" s="4">
        <v>96</v>
      </c>
      <c r="H60" s="4">
        <v>108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51</v>
      </c>
      <c r="F61" s="4">
        <v>60</v>
      </c>
      <c r="G61" s="4">
        <v>102</v>
      </c>
      <c r="H61" s="4">
        <v>114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55</v>
      </c>
      <c r="F62" s="4">
        <v>64</v>
      </c>
      <c r="G62" s="4">
        <v>110</v>
      </c>
      <c r="H62" s="4">
        <v>122</v>
      </c>
      <c r="I62" s="4"/>
      <c r="J62" s="4"/>
      <c r="K62" s="4"/>
      <c r="L62" s="4"/>
      <c r="M62" s="4"/>
      <c r="N62" s="4"/>
      <c r="O62" s="4"/>
    </row>
    <row r="63" spans="3:15">
      <c r="C63" s="1"/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3:15">
      <c r="C64" s="1"/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3:15">
      <c r="C65" s="1"/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3:15">
      <c r="C66" s="1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3:15">
      <c r="C67" s="1"/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3:15">
      <c r="C68" s="1"/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3:15">
      <c r="C69" s="1"/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3:15">
      <c r="C70" s="1"/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1"/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3:15">
      <c r="C72" s="1"/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3:15">
      <c r="C73" s="1"/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3:15">
      <c r="C74" s="1"/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1"/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1"/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3:15">
      <c r="C78" s="1"/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3:15">
      <c r="C79" s="1"/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3:15">
      <c r="C80" s="1"/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3:15">
      <c r="C81" s="1"/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3:15">
      <c r="C82" s="1"/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3:15">
      <c r="C83" s="1"/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>
      <c r="C84" s="1"/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>
      <c r="C85" s="1"/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>
      <c r="C86" s="1"/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44F1A-C0EC-4DEA-8312-50219E52C4A3}">
  <sheetPr codeName="Sheet105">
    <tabColor theme="9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54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3</v>
      </c>
      <c r="F16" s="4">
        <v>6</v>
      </c>
      <c r="G16" s="4">
        <v>6</v>
      </c>
      <c r="H16" s="4">
        <v>10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3</v>
      </c>
      <c r="F17" s="4">
        <v>6</v>
      </c>
      <c r="G17" s="4">
        <v>6</v>
      </c>
      <c r="H17" s="4">
        <v>10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3</v>
      </c>
      <c r="F18" s="4">
        <v>6</v>
      </c>
      <c r="G18" s="4">
        <v>6</v>
      </c>
      <c r="H18" s="4">
        <v>10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3</v>
      </c>
      <c r="F19" s="4">
        <v>6</v>
      </c>
      <c r="G19" s="4">
        <v>6</v>
      </c>
      <c r="H19" s="4">
        <v>10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3</v>
      </c>
      <c r="F20" s="4">
        <v>6</v>
      </c>
      <c r="G20" s="4">
        <v>6</v>
      </c>
      <c r="H20" s="4">
        <v>10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3</v>
      </c>
      <c r="F21" s="4">
        <v>6</v>
      </c>
      <c r="G21" s="4">
        <v>6</v>
      </c>
      <c r="H21" s="4">
        <v>10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3</v>
      </c>
      <c r="F22" s="4">
        <v>6</v>
      </c>
      <c r="G22" s="4">
        <v>6</v>
      </c>
      <c r="H22" s="4">
        <v>10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3</v>
      </c>
      <c r="F23" s="4">
        <v>6</v>
      </c>
      <c r="G23" s="4">
        <v>6</v>
      </c>
      <c r="H23" s="4">
        <v>10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3</v>
      </c>
      <c r="F24" s="4">
        <v>6</v>
      </c>
      <c r="G24" s="4">
        <v>6</v>
      </c>
      <c r="H24" s="4">
        <v>10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3</v>
      </c>
      <c r="F25" s="4">
        <v>6</v>
      </c>
      <c r="G25" s="4">
        <v>6</v>
      </c>
      <c r="H25" s="4">
        <v>10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3</v>
      </c>
      <c r="F26" s="4">
        <v>6</v>
      </c>
      <c r="G26" s="4">
        <v>6</v>
      </c>
      <c r="H26" s="4">
        <v>10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3</v>
      </c>
      <c r="F27" s="4">
        <v>6</v>
      </c>
      <c r="G27" s="4">
        <v>6</v>
      </c>
      <c r="H27" s="4">
        <v>10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3</v>
      </c>
      <c r="F28" s="4">
        <v>6</v>
      </c>
      <c r="G28" s="4">
        <v>6</v>
      </c>
      <c r="H28" s="4">
        <v>10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3</v>
      </c>
      <c r="F29" s="4">
        <v>6</v>
      </c>
      <c r="G29" s="4">
        <v>6</v>
      </c>
      <c r="H29" s="4">
        <v>10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3</v>
      </c>
      <c r="F30" s="4">
        <v>6</v>
      </c>
      <c r="G30" s="4">
        <v>6</v>
      </c>
      <c r="H30" s="4">
        <v>10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3</v>
      </c>
      <c r="F31" s="4">
        <v>6</v>
      </c>
      <c r="G31" s="4">
        <v>6</v>
      </c>
      <c r="H31" s="4">
        <v>10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3</v>
      </c>
      <c r="F32" s="4">
        <v>6</v>
      </c>
      <c r="G32" s="4">
        <v>6</v>
      </c>
      <c r="H32" s="4">
        <v>10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3</v>
      </c>
      <c r="F33" s="4">
        <v>6</v>
      </c>
      <c r="G33" s="4">
        <v>6</v>
      </c>
      <c r="H33" s="4">
        <v>10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3</v>
      </c>
      <c r="F34" s="4">
        <v>6</v>
      </c>
      <c r="G34" s="4">
        <v>6</v>
      </c>
      <c r="H34" s="4">
        <v>10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3</v>
      </c>
      <c r="F35" s="4">
        <v>6</v>
      </c>
      <c r="G35" s="4">
        <v>6</v>
      </c>
      <c r="H35" s="4">
        <v>10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3</v>
      </c>
      <c r="F36" s="4">
        <v>6</v>
      </c>
      <c r="G36" s="4">
        <v>6</v>
      </c>
      <c r="H36" s="4">
        <v>10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3</v>
      </c>
      <c r="F37" s="4">
        <v>6</v>
      </c>
      <c r="G37" s="4">
        <v>6</v>
      </c>
      <c r="H37" s="4">
        <v>10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3</v>
      </c>
      <c r="F38" s="4">
        <v>6</v>
      </c>
      <c r="G38" s="4">
        <v>6</v>
      </c>
      <c r="H38" s="4">
        <v>10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3</v>
      </c>
      <c r="F39" s="4">
        <v>6</v>
      </c>
      <c r="G39" s="4">
        <v>6</v>
      </c>
      <c r="H39" s="4">
        <v>10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3</v>
      </c>
      <c r="F40" s="4">
        <v>6</v>
      </c>
      <c r="G40" s="4">
        <v>6</v>
      </c>
      <c r="H40" s="4">
        <v>10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3</v>
      </c>
      <c r="F41" s="4">
        <v>6</v>
      </c>
      <c r="G41" s="4">
        <v>6</v>
      </c>
      <c r="H41" s="4">
        <v>10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3</v>
      </c>
      <c r="F42" s="4">
        <v>6</v>
      </c>
      <c r="G42" s="4">
        <v>6</v>
      </c>
      <c r="H42" s="4">
        <v>10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3</v>
      </c>
      <c r="F43" s="4">
        <v>6</v>
      </c>
      <c r="G43" s="4">
        <v>6</v>
      </c>
      <c r="H43" s="4">
        <v>10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3</v>
      </c>
      <c r="F44" s="4">
        <v>6</v>
      </c>
      <c r="G44" s="4">
        <v>6</v>
      </c>
      <c r="H44" s="4">
        <v>10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4</v>
      </c>
      <c r="F45" s="4">
        <v>7</v>
      </c>
      <c r="G45" s="4">
        <v>8</v>
      </c>
      <c r="H45" s="4">
        <v>12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4</v>
      </c>
      <c r="F46" s="4">
        <v>7</v>
      </c>
      <c r="G46" s="4">
        <v>8</v>
      </c>
      <c r="H46" s="4">
        <v>12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4</v>
      </c>
      <c r="F47" s="4">
        <v>7</v>
      </c>
      <c r="G47" s="4">
        <v>8</v>
      </c>
      <c r="H47" s="4">
        <v>12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4</v>
      </c>
      <c r="F48" s="4">
        <v>7</v>
      </c>
      <c r="G48" s="4">
        <v>8</v>
      </c>
      <c r="H48" s="4">
        <v>12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5</v>
      </c>
      <c r="F49" s="4">
        <v>8</v>
      </c>
      <c r="G49" s="4">
        <v>10</v>
      </c>
      <c r="H49" s="4">
        <v>14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5</v>
      </c>
      <c r="F50" s="4">
        <v>8</v>
      </c>
      <c r="G50" s="4">
        <v>10</v>
      </c>
      <c r="H50" s="4">
        <v>14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5</v>
      </c>
      <c r="F51" s="4">
        <v>8</v>
      </c>
      <c r="G51" s="4">
        <v>10</v>
      </c>
      <c r="H51" s="4">
        <v>14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6</v>
      </c>
      <c r="F52" s="4">
        <v>9</v>
      </c>
      <c r="G52" s="4">
        <v>12</v>
      </c>
      <c r="H52" s="4">
        <v>16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6</v>
      </c>
      <c r="F53" s="4">
        <v>9</v>
      </c>
      <c r="G53" s="4">
        <v>12</v>
      </c>
      <c r="H53" s="4">
        <v>16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7</v>
      </c>
      <c r="F54" s="4">
        <v>10</v>
      </c>
      <c r="G54" s="4">
        <v>14</v>
      </c>
      <c r="H54" s="4">
        <v>18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7</v>
      </c>
      <c r="F55" s="4">
        <v>10</v>
      </c>
      <c r="G55" s="4">
        <v>14</v>
      </c>
      <c r="H55" s="4">
        <v>18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8</v>
      </c>
      <c r="F56" s="4">
        <v>11</v>
      </c>
      <c r="G56" s="4">
        <v>16</v>
      </c>
      <c r="H56" s="4">
        <v>20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9</v>
      </c>
      <c r="F57" s="4">
        <v>12</v>
      </c>
      <c r="G57" s="4">
        <v>18</v>
      </c>
      <c r="H57" s="4">
        <v>22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10</v>
      </c>
      <c r="F58" s="4">
        <v>13</v>
      </c>
      <c r="G58" s="4">
        <v>20</v>
      </c>
      <c r="H58" s="4">
        <v>24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11</v>
      </c>
      <c r="F59" s="4">
        <v>14</v>
      </c>
      <c r="G59" s="4">
        <v>22</v>
      </c>
      <c r="H59" s="4">
        <v>26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12</v>
      </c>
      <c r="F60" s="4">
        <v>15</v>
      </c>
      <c r="G60" s="4">
        <v>24</v>
      </c>
      <c r="H60" s="4">
        <v>28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13</v>
      </c>
      <c r="F61" s="4">
        <v>16</v>
      </c>
      <c r="G61" s="4">
        <v>26</v>
      </c>
      <c r="H61" s="4">
        <v>30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14</v>
      </c>
      <c r="F62" s="4">
        <v>17</v>
      </c>
      <c r="G62" s="4">
        <v>28</v>
      </c>
      <c r="H62" s="4">
        <v>32</v>
      </c>
      <c r="I62" s="4"/>
      <c r="J62" s="4"/>
      <c r="K62" s="4"/>
      <c r="L62" s="4"/>
      <c r="M62" s="4"/>
      <c r="N62" s="4"/>
      <c r="O62" s="4"/>
    </row>
    <row r="63" spans="3:15">
      <c r="C63" s="1"/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3:15">
      <c r="C64" s="1"/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3:15">
      <c r="C65" s="1"/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3:15">
      <c r="C66" s="1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3:15">
      <c r="C67" s="1"/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3:15">
      <c r="C68" s="1"/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3:15">
      <c r="C69" s="1"/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3:15">
      <c r="C70" s="1"/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1"/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3:15">
      <c r="C72" s="1"/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3:15">
      <c r="C73" s="1"/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3:15">
      <c r="C74" s="1"/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1"/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1"/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3:15">
      <c r="C78" s="1"/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3:15">
      <c r="C79" s="1"/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3:15">
      <c r="C80" s="1"/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3:15">
      <c r="C81" s="1"/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3:15">
      <c r="C82" s="1"/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3:15">
      <c r="C83" s="1"/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>
      <c r="C84" s="1"/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>
      <c r="C85" s="1"/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>
      <c r="C86" s="1"/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F0846-C7AE-4EB8-A409-2ECEEE300E3A}">
  <sheetPr codeName="Sheet61">
    <tabColor theme="7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128</v>
      </c>
      <c r="C6" s="5" t="s">
        <v>130</v>
      </c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>
        <v>1</v>
      </c>
      <c r="F12" s="1">
        <v>1</v>
      </c>
      <c r="G12" s="1">
        <v>1</v>
      </c>
      <c r="H12" s="1">
        <v>1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9.98</v>
      </c>
      <c r="F16" s="4">
        <v>14.96</v>
      </c>
      <c r="G16" s="4">
        <v>19.95</v>
      </c>
      <c r="H16" s="4">
        <v>26.6</v>
      </c>
      <c r="I16" s="4"/>
    </row>
    <row r="17" spans="3:9">
      <c r="C17" s="1">
        <v>19</v>
      </c>
      <c r="D17" s="1"/>
      <c r="E17" s="4">
        <v>9.98</v>
      </c>
      <c r="F17" s="4">
        <v>14.96</v>
      </c>
      <c r="G17" s="4">
        <v>19.95</v>
      </c>
      <c r="H17" s="4">
        <v>26.6</v>
      </c>
      <c r="I17" s="4"/>
    </row>
    <row r="18" spans="3:9">
      <c r="C18" s="1">
        <v>20</v>
      </c>
      <c r="D18" s="1"/>
      <c r="E18" s="4">
        <v>9.98</v>
      </c>
      <c r="F18" s="4">
        <v>14.96</v>
      </c>
      <c r="G18" s="4">
        <v>19.95</v>
      </c>
      <c r="H18" s="4">
        <v>26.6</v>
      </c>
      <c r="I18" s="4"/>
    </row>
    <row r="19" spans="3:9">
      <c r="C19" s="1">
        <v>21</v>
      </c>
      <c r="D19" s="1"/>
      <c r="E19" s="4">
        <v>9.98</v>
      </c>
      <c r="F19" s="4">
        <v>14.96</v>
      </c>
      <c r="G19" s="4">
        <v>19.95</v>
      </c>
      <c r="H19" s="4">
        <v>26.6</v>
      </c>
      <c r="I19" s="4"/>
    </row>
    <row r="20" spans="3:9">
      <c r="C20" s="1">
        <v>22</v>
      </c>
      <c r="D20" s="1"/>
      <c r="E20" s="4">
        <v>9.98</v>
      </c>
      <c r="F20" s="4">
        <v>14.96</v>
      </c>
      <c r="G20" s="4">
        <v>19.95</v>
      </c>
      <c r="H20" s="4">
        <v>26.6</v>
      </c>
      <c r="I20" s="4"/>
    </row>
    <row r="21" spans="3:9">
      <c r="C21" s="1">
        <v>23</v>
      </c>
      <c r="D21" s="1"/>
      <c r="E21" s="4">
        <v>9.98</v>
      </c>
      <c r="F21" s="4">
        <v>14.96</v>
      </c>
      <c r="G21" s="4">
        <v>19.95</v>
      </c>
      <c r="H21" s="4">
        <v>26.6</v>
      </c>
      <c r="I21" s="4"/>
    </row>
    <row r="22" spans="3:9">
      <c r="C22" s="1">
        <v>24</v>
      </c>
      <c r="D22" s="1"/>
      <c r="E22" s="4">
        <v>9.98</v>
      </c>
      <c r="F22" s="4">
        <v>14.96</v>
      </c>
      <c r="G22" s="4">
        <v>19.95</v>
      </c>
      <c r="H22" s="4">
        <v>26.6</v>
      </c>
      <c r="I22" s="4"/>
    </row>
    <row r="23" spans="3:9">
      <c r="C23" s="1">
        <v>25</v>
      </c>
      <c r="D23" s="1"/>
      <c r="E23" s="4">
        <v>9.98</v>
      </c>
      <c r="F23" s="4">
        <v>14.96</v>
      </c>
      <c r="G23" s="4">
        <v>19.95</v>
      </c>
      <c r="H23" s="4">
        <v>26.6</v>
      </c>
      <c r="I23" s="4"/>
    </row>
    <row r="24" spans="3:9">
      <c r="C24" s="1">
        <v>26</v>
      </c>
      <c r="D24" s="1"/>
      <c r="E24" s="4">
        <v>9.98</v>
      </c>
      <c r="F24" s="4">
        <v>14.96</v>
      </c>
      <c r="G24" s="4">
        <v>19.95</v>
      </c>
      <c r="H24" s="4">
        <v>26.6</v>
      </c>
      <c r="I24" s="4"/>
    </row>
    <row r="25" spans="3:9">
      <c r="C25" s="1">
        <v>27</v>
      </c>
      <c r="D25" s="1"/>
      <c r="E25" s="4">
        <v>9.98</v>
      </c>
      <c r="F25" s="4">
        <v>14.96</v>
      </c>
      <c r="G25" s="4">
        <v>19.95</v>
      </c>
      <c r="H25" s="4">
        <v>26.6</v>
      </c>
      <c r="I25" s="4"/>
    </row>
    <row r="26" spans="3:9">
      <c r="C26" s="1">
        <v>28</v>
      </c>
      <c r="D26" s="1"/>
      <c r="E26" s="4">
        <v>9.98</v>
      </c>
      <c r="F26" s="4">
        <v>14.96</v>
      </c>
      <c r="G26" s="4">
        <v>19.95</v>
      </c>
      <c r="H26" s="4">
        <v>26.6</v>
      </c>
      <c r="I26" s="4"/>
    </row>
    <row r="27" spans="3:9">
      <c r="C27" s="1">
        <v>29</v>
      </c>
      <c r="D27" s="1"/>
      <c r="E27" s="4">
        <v>9.98</v>
      </c>
      <c r="F27" s="4">
        <v>14.96</v>
      </c>
      <c r="G27" s="4">
        <v>19.95</v>
      </c>
      <c r="H27" s="4">
        <v>26.6</v>
      </c>
      <c r="I27" s="4"/>
    </row>
    <row r="28" spans="3:9">
      <c r="C28" s="1">
        <v>30</v>
      </c>
      <c r="D28" s="1"/>
      <c r="E28" s="4">
        <v>9.98</v>
      </c>
      <c r="F28" s="4">
        <v>14.96</v>
      </c>
      <c r="G28" s="4">
        <v>19.95</v>
      </c>
      <c r="H28" s="4">
        <v>26.6</v>
      </c>
      <c r="I28" s="4"/>
    </row>
    <row r="29" spans="3:9">
      <c r="C29" s="1">
        <v>31</v>
      </c>
      <c r="D29" s="1"/>
      <c r="E29" s="4">
        <v>9.98</v>
      </c>
      <c r="F29" s="4">
        <v>14.96</v>
      </c>
      <c r="G29" s="4">
        <v>19.95</v>
      </c>
      <c r="H29" s="4">
        <v>26.6</v>
      </c>
      <c r="I29" s="4"/>
    </row>
    <row r="30" spans="3:9">
      <c r="C30" s="1">
        <v>32</v>
      </c>
      <c r="D30" s="1"/>
      <c r="E30" s="4">
        <v>9.98</v>
      </c>
      <c r="F30" s="4">
        <v>14.96</v>
      </c>
      <c r="G30" s="4">
        <v>19.95</v>
      </c>
      <c r="H30" s="4">
        <v>26.6</v>
      </c>
      <c r="I30" s="4"/>
    </row>
    <row r="31" spans="3:9">
      <c r="C31" s="1">
        <v>33</v>
      </c>
      <c r="D31" s="1"/>
      <c r="E31" s="4">
        <v>9.98</v>
      </c>
      <c r="F31" s="4">
        <v>14.96</v>
      </c>
      <c r="G31" s="4">
        <v>19.95</v>
      </c>
      <c r="H31" s="4">
        <v>26.6</v>
      </c>
      <c r="I31" s="4"/>
    </row>
    <row r="32" spans="3:9">
      <c r="C32" s="1">
        <v>34</v>
      </c>
      <c r="D32" s="1"/>
      <c r="E32" s="4">
        <v>9.98</v>
      </c>
      <c r="F32" s="4">
        <v>14.96</v>
      </c>
      <c r="G32" s="4">
        <v>19.95</v>
      </c>
      <c r="H32" s="4">
        <v>26.6</v>
      </c>
      <c r="I32" s="4"/>
    </row>
    <row r="33" spans="3:9">
      <c r="C33" s="1">
        <v>35</v>
      </c>
      <c r="D33" s="1"/>
      <c r="E33" s="4">
        <v>9.98</v>
      </c>
      <c r="F33" s="4">
        <v>14.96</v>
      </c>
      <c r="G33" s="4">
        <v>19.95</v>
      </c>
      <c r="H33" s="4">
        <v>26.6</v>
      </c>
      <c r="I33" s="4"/>
    </row>
    <row r="34" spans="3:9">
      <c r="C34" s="1">
        <v>36</v>
      </c>
      <c r="D34" s="1"/>
      <c r="E34" s="4">
        <v>9.98</v>
      </c>
      <c r="F34" s="4">
        <v>14.96</v>
      </c>
      <c r="G34" s="4">
        <v>19.95</v>
      </c>
      <c r="H34" s="4">
        <v>26.6</v>
      </c>
      <c r="I34" s="4"/>
    </row>
    <row r="35" spans="3:9">
      <c r="C35" s="1">
        <v>37</v>
      </c>
      <c r="D35" s="1"/>
      <c r="E35" s="4">
        <v>9.98</v>
      </c>
      <c r="F35" s="4">
        <v>14.96</v>
      </c>
      <c r="G35" s="4">
        <v>19.95</v>
      </c>
      <c r="H35" s="4">
        <v>26.6</v>
      </c>
      <c r="I35" s="4"/>
    </row>
    <row r="36" spans="3:9">
      <c r="C36" s="1">
        <v>38</v>
      </c>
      <c r="D36" s="1"/>
      <c r="E36" s="4">
        <v>9.98</v>
      </c>
      <c r="F36" s="4">
        <v>14.96</v>
      </c>
      <c r="G36" s="4">
        <v>19.95</v>
      </c>
      <c r="H36" s="4">
        <v>26.6</v>
      </c>
      <c r="I36" s="4"/>
    </row>
    <row r="37" spans="3:9">
      <c r="C37" s="1">
        <v>39</v>
      </c>
      <c r="D37" s="1"/>
      <c r="E37" s="4">
        <v>9.98</v>
      </c>
      <c r="F37" s="4">
        <v>14.96</v>
      </c>
      <c r="G37" s="4">
        <v>19.95</v>
      </c>
      <c r="H37" s="4">
        <v>26.6</v>
      </c>
      <c r="I37" s="4"/>
    </row>
    <row r="38" spans="3:9">
      <c r="C38" s="1">
        <v>40</v>
      </c>
      <c r="D38" s="1"/>
      <c r="E38" s="4">
        <v>9.98</v>
      </c>
      <c r="F38" s="4">
        <v>14.96</v>
      </c>
      <c r="G38" s="4">
        <v>19.95</v>
      </c>
      <c r="H38" s="4">
        <v>26.6</v>
      </c>
      <c r="I38" s="4"/>
    </row>
    <row r="39" spans="3:9">
      <c r="C39" s="1">
        <v>41</v>
      </c>
      <c r="D39" s="1"/>
      <c r="E39" s="4">
        <v>9.98</v>
      </c>
      <c r="F39" s="4">
        <v>14.96</v>
      </c>
      <c r="G39" s="4">
        <v>19.95</v>
      </c>
      <c r="H39" s="4">
        <v>26.6</v>
      </c>
      <c r="I39" s="4"/>
    </row>
    <row r="40" spans="3:9">
      <c r="C40" s="1">
        <v>42</v>
      </c>
      <c r="D40" s="1"/>
      <c r="E40" s="4">
        <v>9.98</v>
      </c>
      <c r="F40" s="4">
        <v>14.96</v>
      </c>
      <c r="G40" s="4">
        <v>19.95</v>
      </c>
      <c r="H40" s="4">
        <v>26.6</v>
      </c>
      <c r="I40" s="4"/>
    </row>
    <row r="41" spans="3:9">
      <c r="C41" s="1">
        <v>43</v>
      </c>
      <c r="D41" s="1"/>
      <c r="E41" s="4">
        <v>9.98</v>
      </c>
      <c r="F41" s="4">
        <v>14.96</v>
      </c>
      <c r="G41" s="4">
        <v>19.95</v>
      </c>
      <c r="H41" s="4">
        <v>26.6</v>
      </c>
      <c r="I41" s="4"/>
    </row>
    <row r="42" spans="3:9">
      <c r="C42" s="1">
        <v>44</v>
      </c>
      <c r="D42" s="1"/>
      <c r="E42" s="4">
        <v>9.98</v>
      </c>
      <c r="F42" s="4">
        <v>14.96</v>
      </c>
      <c r="G42" s="4">
        <v>19.95</v>
      </c>
      <c r="H42" s="4">
        <v>26.6</v>
      </c>
      <c r="I42" s="4"/>
    </row>
    <row r="43" spans="3:9">
      <c r="C43" s="1">
        <v>45</v>
      </c>
      <c r="D43" s="1"/>
      <c r="E43" s="4">
        <v>11.4</v>
      </c>
      <c r="F43" s="4">
        <v>16.39</v>
      </c>
      <c r="G43" s="4">
        <v>22.8</v>
      </c>
      <c r="H43" s="4">
        <v>29.45</v>
      </c>
      <c r="I43" s="4"/>
    </row>
    <row r="44" spans="3:9">
      <c r="C44" s="1">
        <v>46</v>
      </c>
      <c r="D44" s="1"/>
      <c r="E44" s="4">
        <v>11.4</v>
      </c>
      <c r="F44" s="4">
        <v>16.39</v>
      </c>
      <c r="G44" s="4">
        <v>22.8</v>
      </c>
      <c r="H44" s="4">
        <v>29.45</v>
      </c>
      <c r="I44" s="4"/>
    </row>
    <row r="45" spans="3:9">
      <c r="C45" s="1">
        <v>47</v>
      </c>
      <c r="D45" s="1"/>
      <c r="E45" s="4">
        <v>11.4</v>
      </c>
      <c r="F45" s="4">
        <v>16.39</v>
      </c>
      <c r="G45" s="4">
        <v>22.8</v>
      </c>
      <c r="H45" s="4">
        <v>29.45</v>
      </c>
      <c r="I45" s="4"/>
    </row>
    <row r="46" spans="3:9">
      <c r="C46" s="1">
        <v>48</v>
      </c>
      <c r="D46" s="1"/>
      <c r="E46" s="4">
        <v>11.4</v>
      </c>
      <c r="F46" s="4">
        <v>16.39</v>
      </c>
      <c r="G46" s="4">
        <v>22.8</v>
      </c>
      <c r="H46" s="4">
        <v>29.45</v>
      </c>
      <c r="I46" s="4"/>
    </row>
    <row r="47" spans="3:9">
      <c r="C47" s="1">
        <v>49</v>
      </c>
      <c r="D47" s="1"/>
      <c r="E47" s="4">
        <v>11.4</v>
      </c>
      <c r="F47" s="4">
        <v>16.39</v>
      </c>
      <c r="G47" s="4">
        <v>22.8</v>
      </c>
      <c r="H47" s="4">
        <v>29.45</v>
      </c>
      <c r="I47" s="4"/>
    </row>
    <row r="48" spans="3:9">
      <c r="C48" s="1">
        <v>50</v>
      </c>
      <c r="D48" s="1"/>
      <c r="E48" s="4">
        <v>12.83</v>
      </c>
      <c r="F48" s="4">
        <v>17.809999999999999</v>
      </c>
      <c r="G48" s="4">
        <v>25.65</v>
      </c>
      <c r="H48" s="4">
        <v>32.299999999999997</v>
      </c>
      <c r="I48" s="4"/>
    </row>
    <row r="49" spans="3:9">
      <c r="C49" s="1">
        <v>51</v>
      </c>
      <c r="D49" s="1"/>
      <c r="E49" s="4">
        <v>12.83</v>
      </c>
      <c r="F49" s="4">
        <v>17.809999999999999</v>
      </c>
      <c r="G49" s="4">
        <v>25.65</v>
      </c>
      <c r="H49" s="4">
        <v>32.299999999999997</v>
      </c>
      <c r="I49" s="4"/>
    </row>
    <row r="50" spans="3:9">
      <c r="C50" s="1">
        <v>52</v>
      </c>
      <c r="D50" s="1"/>
      <c r="E50" s="4">
        <v>12.83</v>
      </c>
      <c r="F50" s="4">
        <v>17.809999999999999</v>
      </c>
      <c r="G50" s="4">
        <v>25.65</v>
      </c>
      <c r="H50" s="4">
        <v>32.299999999999997</v>
      </c>
      <c r="I50" s="4"/>
    </row>
    <row r="51" spans="3:9">
      <c r="C51" s="1">
        <v>53</v>
      </c>
      <c r="D51" s="1"/>
      <c r="E51" s="4">
        <v>12.83</v>
      </c>
      <c r="F51" s="4">
        <v>17.809999999999999</v>
      </c>
      <c r="G51" s="4">
        <v>25.65</v>
      </c>
      <c r="H51" s="4">
        <v>32.299999999999997</v>
      </c>
      <c r="I51" s="4"/>
    </row>
    <row r="52" spans="3:9">
      <c r="C52" s="1">
        <v>54</v>
      </c>
      <c r="D52" s="1"/>
      <c r="E52" s="4">
        <v>12.83</v>
      </c>
      <c r="F52" s="4">
        <v>17.809999999999999</v>
      </c>
      <c r="G52" s="4">
        <v>25.65</v>
      </c>
      <c r="H52" s="4">
        <v>32.299999999999997</v>
      </c>
      <c r="I52" s="4"/>
    </row>
    <row r="53" spans="3:9">
      <c r="C53" s="1">
        <v>55</v>
      </c>
      <c r="D53" s="1"/>
      <c r="E53" s="4">
        <v>15.2</v>
      </c>
      <c r="F53" s="4">
        <v>20.190000000000001</v>
      </c>
      <c r="G53" s="4">
        <v>30.4</v>
      </c>
      <c r="H53" s="4">
        <v>37.049999999999997</v>
      </c>
      <c r="I53" s="4"/>
    </row>
    <row r="54" spans="3:9">
      <c r="C54" s="1">
        <v>56</v>
      </c>
      <c r="D54" s="1"/>
      <c r="E54" s="4">
        <v>15.2</v>
      </c>
      <c r="F54" s="4">
        <v>20.190000000000001</v>
      </c>
      <c r="G54" s="4">
        <v>30.4</v>
      </c>
      <c r="H54" s="4">
        <v>37.049999999999997</v>
      </c>
      <c r="I54" s="4"/>
    </row>
    <row r="55" spans="3:9">
      <c r="C55" s="1">
        <v>57</v>
      </c>
      <c r="D55" s="1"/>
      <c r="E55" s="4">
        <v>15.2</v>
      </c>
      <c r="F55" s="4">
        <v>20.190000000000001</v>
      </c>
      <c r="G55" s="4">
        <v>30.4</v>
      </c>
      <c r="H55" s="4">
        <v>37.049999999999997</v>
      </c>
      <c r="I55" s="4"/>
    </row>
    <row r="56" spans="3:9">
      <c r="C56" s="1">
        <v>58</v>
      </c>
      <c r="D56" s="1"/>
      <c r="E56" s="4">
        <v>15.2</v>
      </c>
      <c r="F56" s="4">
        <v>20.190000000000001</v>
      </c>
      <c r="G56" s="4">
        <v>30.4</v>
      </c>
      <c r="H56" s="4">
        <v>37.049999999999997</v>
      </c>
      <c r="I56" s="4"/>
    </row>
    <row r="57" spans="3:9">
      <c r="C57" s="1">
        <v>59</v>
      </c>
      <c r="D57" s="1"/>
      <c r="E57" s="4">
        <v>15.2</v>
      </c>
      <c r="F57" s="4">
        <v>20.190000000000001</v>
      </c>
      <c r="G57" s="4">
        <v>30.4</v>
      </c>
      <c r="H57" s="4">
        <v>37.049999999999997</v>
      </c>
      <c r="I57" s="4"/>
    </row>
    <row r="58" spans="3:9">
      <c r="C58" s="1">
        <v>60</v>
      </c>
      <c r="D58" s="1"/>
      <c r="E58" s="4">
        <v>16.63</v>
      </c>
      <c r="F58" s="4">
        <v>21.61</v>
      </c>
      <c r="G58" s="4">
        <v>33.25</v>
      </c>
      <c r="H58" s="4">
        <v>39.9</v>
      </c>
      <c r="I58" s="4"/>
    </row>
    <row r="59" spans="3:9">
      <c r="C59" s="1">
        <v>61</v>
      </c>
      <c r="D59" s="1"/>
      <c r="E59" s="4">
        <v>16.63</v>
      </c>
      <c r="F59" s="4">
        <v>21.61</v>
      </c>
      <c r="G59" s="4">
        <v>33.25</v>
      </c>
      <c r="H59" s="4">
        <v>39.9</v>
      </c>
      <c r="I59" s="4"/>
    </row>
    <row r="60" spans="3:9">
      <c r="C60" s="1">
        <v>62</v>
      </c>
      <c r="D60" s="1"/>
      <c r="E60" s="4">
        <v>16.63</v>
      </c>
      <c r="F60" s="4">
        <v>21.61</v>
      </c>
      <c r="G60" s="4">
        <v>33.25</v>
      </c>
      <c r="H60" s="4">
        <v>39.9</v>
      </c>
      <c r="I60" s="4"/>
    </row>
    <row r="61" spans="3:9">
      <c r="C61" s="1">
        <v>63</v>
      </c>
      <c r="D61" s="1"/>
      <c r="E61" s="4">
        <v>16.63</v>
      </c>
      <c r="F61" s="4">
        <v>21.61</v>
      </c>
      <c r="G61" s="4">
        <v>33.25</v>
      </c>
      <c r="H61" s="4">
        <v>39.9</v>
      </c>
      <c r="I61" s="4"/>
    </row>
    <row r="62" spans="3:9">
      <c r="C62" s="1">
        <v>64</v>
      </c>
      <c r="D62" s="1"/>
      <c r="E62" s="4">
        <v>16.63</v>
      </c>
      <c r="F62" s="4">
        <v>21.61</v>
      </c>
      <c r="G62" s="4">
        <v>33.25</v>
      </c>
      <c r="H62" s="4">
        <v>39.9</v>
      </c>
      <c r="I62" s="4"/>
    </row>
    <row r="63" spans="3:9">
      <c r="C63" s="1">
        <v>65</v>
      </c>
      <c r="D63" s="1"/>
      <c r="E63" s="4">
        <v>16.63</v>
      </c>
      <c r="F63" s="4">
        <v>21.61</v>
      </c>
      <c r="G63" s="4">
        <v>33.25</v>
      </c>
      <c r="H63" s="4">
        <v>39.9</v>
      </c>
      <c r="I63" s="4"/>
    </row>
    <row r="64" spans="3:9">
      <c r="C64" s="1">
        <v>66</v>
      </c>
      <c r="D64" s="1"/>
      <c r="E64" s="4">
        <v>17.100000000000001</v>
      </c>
      <c r="F64" s="4">
        <v>22.09</v>
      </c>
      <c r="G64" s="4">
        <v>34.200000000000003</v>
      </c>
      <c r="H64" s="4">
        <v>40.85</v>
      </c>
      <c r="I64" s="4"/>
    </row>
    <row r="65" spans="3:9">
      <c r="C65" s="1">
        <v>67</v>
      </c>
      <c r="D65" s="1"/>
      <c r="E65" s="4">
        <v>17.579999999999998</v>
      </c>
      <c r="F65" s="4">
        <v>22.56</v>
      </c>
      <c r="G65" s="4">
        <v>35.15</v>
      </c>
      <c r="H65" s="4">
        <v>41.8</v>
      </c>
      <c r="I65" s="4"/>
    </row>
    <row r="66" spans="3:9">
      <c r="C66" s="1">
        <v>68</v>
      </c>
      <c r="D66" s="1"/>
      <c r="E66" s="4">
        <v>18.05</v>
      </c>
      <c r="F66" s="4">
        <v>23.04</v>
      </c>
      <c r="G66" s="4">
        <v>36.1</v>
      </c>
      <c r="H66" s="4">
        <v>42.75</v>
      </c>
      <c r="I66" s="4"/>
    </row>
    <row r="67" spans="3:9">
      <c r="C67" s="1">
        <v>69</v>
      </c>
      <c r="D67" s="1"/>
      <c r="E67" s="4">
        <v>18.53</v>
      </c>
      <c r="F67" s="4">
        <v>23.51</v>
      </c>
      <c r="G67" s="4">
        <v>37.049999999999997</v>
      </c>
      <c r="H67" s="4">
        <v>43.7</v>
      </c>
      <c r="I67" s="4"/>
    </row>
    <row r="68" spans="3:9">
      <c r="C68" s="1">
        <v>70</v>
      </c>
      <c r="D68" s="1"/>
      <c r="E68" s="4">
        <v>19</v>
      </c>
      <c r="F68" s="4">
        <v>23.99</v>
      </c>
      <c r="G68" s="4">
        <v>38</v>
      </c>
      <c r="H68" s="4">
        <v>44.65</v>
      </c>
      <c r="I68" s="4"/>
    </row>
    <row r="69" spans="3:9">
      <c r="C69" s="1">
        <v>71</v>
      </c>
      <c r="D69" s="1"/>
      <c r="E69" s="4">
        <v>19.95</v>
      </c>
      <c r="F69" s="4">
        <v>24.94</v>
      </c>
      <c r="G69" s="4">
        <v>39.9</v>
      </c>
      <c r="H69" s="4">
        <v>46.55</v>
      </c>
      <c r="I69" s="4"/>
    </row>
    <row r="70" spans="3:9">
      <c r="C70" s="1">
        <v>72</v>
      </c>
      <c r="D70" s="1"/>
      <c r="E70" s="4">
        <v>20.9</v>
      </c>
      <c r="F70" s="4">
        <v>25.89</v>
      </c>
      <c r="G70" s="4">
        <v>41.8</v>
      </c>
      <c r="H70" s="4">
        <v>48.45</v>
      </c>
      <c r="I70" s="4"/>
    </row>
    <row r="71" spans="3:9">
      <c r="C71" s="1">
        <v>73</v>
      </c>
      <c r="D71" s="1"/>
      <c r="E71" s="4">
        <v>21.85</v>
      </c>
      <c r="F71" s="4">
        <v>26.84</v>
      </c>
      <c r="G71" s="4">
        <v>43.7</v>
      </c>
      <c r="H71" s="4">
        <v>50.35</v>
      </c>
      <c r="I71" s="4"/>
    </row>
    <row r="72" spans="3:9">
      <c r="C72" s="1">
        <v>74</v>
      </c>
      <c r="D72" s="1"/>
      <c r="E72" s="4">
        <v>22.8</v>
      </c>
      <c r="F72" s="4">
        <v>27.79</v>
      </c>
      <c r="G72" s="4">
        <v>45.6</v>
      </c>
      <c r="H72" s="4">
        <v>52.25</v>
      </c>
      <c r="I72" s="4"/>
    </row>
    <row r="73" spans="3:9">
      <c r="C73" s="1">
        <v>75</v>
      </c>
      <c r="D73" s="1"/>
      <c r="E73" s="4">
        <v>23.75</v>
      </c>
      <c r="F73" s="4">
        <v>28.74</v>
      </c>
      <c r="G73" s="4">
        <v>47.5</v>
      </c>
      <c r="H73" s="4">
        <v>54.15</v>
      </c>
      <c r="I73" s="4"/>
    </row>
    <row r="74" spans="3:9">
      <c r="C74" s="1">
        <v>76</v>
      </c>
      <c r="D74" s="1"/>
      <c r="E74" s="4">
        <v>24.7</v>
      </c>
      <c r="F74" s="4">
        <v>29.69</v>
      </c>
      <c r="G74" s="4">
        <v>49.4</v>
      </c>
      <c r="H74" s="4">
        <v>56.05</v>
      </c>
      <c r="I74" s="4"/>
    </row>
    <row r="75" spans="3:9">
      <c r="C75" s="1">
        <v>77</v>
      </c>
      <c r="D75" s="1"/>
      <c r="E75" s="4">
        <v>25.65</v>
      </c>
      <c r="F75" s="4">
        <v>30.64</v>
      </c>
      <c r="G75" s="4">
        <v>51.3</v>
      </c>
      <c r="H75" s="4">
        <v>57.95</v>
      </c>
      <c r="I75" s="4"/>
    </row>
    <row r="76" spans="3:9">
      <c r="C76" s="1">
        <v>78</v>
      </c>
      <c r="D76" s="1"/>
      <c r="E76" s="4">
        <v>26.6</v>
      </c>
      <c r="F76" s="4">
        <v>31.59</v>
      </c>
      <c r="G76" s="4">
        <v>53.2</v>
      </c>
      <c r="H76" s="4">
        <v>59.85</v>
      </c>
      <c r="I76" s="4"/>
    </row>
    <row r="77" spans="3:9">
      <c r="C77" s="1">
        <v>79</v>
      </c>
      <c r="D77" s="1"/>
      <c r="E77" s="4">
        <v>27.55</v>
      </c>
      <c r="F77" s="4">
        <v>32.54</v>
      </c>
      <c r="G77" s="4">
        <v>55.1</v>
      </c>
      <c r="H77" s="4">
        <v>61.75</v>
      </c>
      <c r="I77" s="4"/>
    </row>
    <row r="78" spans="3:9">
      <c r="C78" s="1">
        <v>80</v>
      </c>
      <c r="D78" s="1"/>
      <c r="E78" s="4">
        <v>28.5</v>
      </c>
      <c r="F78" s="4">
        <v>33.49</v>
      </c>
      <c r="G78" s="4">
        <v>57</v>
      </c>
      <c r="H78" s="4">
        <v>63.65</v>
      </c>
      <c r="I78" s="4"/>
    </row>
    <row r="79" spans="3:9">
      <c r="C79" s="1">
        <v>81</v>
      </c>
      <c r="D79" s="1"/>
      <c r="E79" s="4">
        <v>29.93</v>
      </c>
      <c r="F79" s="4">
        <v>34.909999999999997</v>
      </c>
      <c r="G79" s="4">
        <v>59.85</v>
      </c>
      <c r="H79" s="4">
        <v>66.5</v>
      </c>
      <c r="I79" s="4"/>
    </row>
    <row r="80" spans="3:9">
      <c r="C80" s="1">
        <v>82</v>
      </c>
      <c r="D80" s="1"/>
      <c r="E80" s="4">
        <v>31.35</v>
      </c>
      <c r="F80" s="4">
        <v>36.340000000000003</v>
      </c>
      <c r="G80" s="4">
        <v>62.7</v>
      </c>
      <c r="H80" s="4">
        <v>69.349999999999994</v>
      </c>
      <c r="I80" s="4"/>
    </row>
    <row r="81" spans="3:9">
      <c r="C81" s="1">
        <v>83</v>
      </c>
      <c r="D81" s="1"/>
      <c r="E81" s="4">
        <v>32.78</v>
      </c>
      <c r="F81" s="4">
        <v>37.76</v>
      </c>
      <c r="G81" s="4">
        <v>65.55</v>
      </c>
      <c r="H81" s="4">
        <v>72.2</v>
      </c>
      <c r="I81" s="4"/>
    </row>
    <row r="82" spans="3:9">
      <c r="C82" s="1">
        <v>84</v>
      </c>
      <c r="D82" s="1"/>
      <c r="E82" s="4">
        <v>34.200000000000003</v>
      </c>
      <c r="F82" s="4">
        <v>39.19</v>
      </c>
      <c r="G82" s="4">
        <v>68.400000000000006</v>
      </c>
      <c r="H82" s="4">
        <v>75.05</v>
      </c>
      <c r="I82" s="4"/>
    </row>
    <row r="83" spans="3:9">
      <c r="C83" s="1">
        <v>85</v>
      </c>
      <c r="D83" s="1"/>
      <c r="E83" s="4">
        <v>35.630000000000003</v>
      </c>
      <c r="F83" s="4">
        <v>40.61</v>
      </c>
      <c r="G83" s="4">
        <v>71.25</v>
      </c>
      <c r="H83" s="4">
        <v>77.900000000000006</v>
      </c>
      <c r="I83" s="4"/>
    </row>
    <row r="84" spans="3:9">
      <c r="C84" s="1">
        <v>86</v>
      </c>
      <c r="D84" s="1"/>
      <c r="E84" s="4">
        <v>36.58</v>
      </c>
      <c r="F84" s="4">
        <v>41.56</v>
      </c>
      <c r="G84" s="4">
        <v>73.150000000000006</v>
      </c>
      <c r="H84" s="4">
        <v>79.8</v>
      </c>
      <c r="I84" s="4"/>
    </row>
    <row r="85" spans="3:9">
      <c r="C85" s="1">
        <v>87</v>
      </c>
      <c r="D85" s="1"/>
      <c r="E85" s="4">
        <v>35.630000000000003</v>
      </c>
      <c r="F85" s="4">
        <v>40.61</v>
      </c>
      <c r="G85" s="4">
        <v>71.25</v>
      </c>
      <c r="H85" s="4">
        <v>77.900000000000006</v>
      </c>
      <c r="I85" s="4"/>
    </row>
    <row r="86" spans="3:9">
      <c r="C86" s="1">
        <v>88</v>
      </c>
      <c r="D86" s="1"/>
      <c r="E86" s="4">
        <v>36.1</v>
      </c>
      <c r="F86" s="4">
        <v>41.09</v>
      </c>
      <c r="G86" s="4">
        <v>72.2</v>
      </c>
      <c r="H86" s="4">
        <v>78.849999999999994</v>
      </c>
      <c r="I86" s="4"/>
    </row>
    <row r="87" spans="3:9">
      <c r="C87" s="1">
        <v>89</v>
      </c>
      <c r="D87" s="1"/>
      <c r="E87" s="4">
        <v>36.58</v>
      </c>
      <c r="F87" s="4">
        <v>41.56</v>
      </c>
      <c r="G87" s="4">
        <v>73.150000000000006</v>
      </c>
      <c r="H87" s="4">
        <v>79.8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F6D0B-E1EA-425E-B493-7C604A039D8A}">
  <sheetPr codeName="Sheet62">
    <tabColor theme="7" tint="0.79998168889431442"/>
  </sheetPr>
  <dimension ref="B1:AB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28">
      <c r="B1" s="37"/>
    </row>
    <row r="2" spans="2:28">
      <c r="B2" s="37" t="s">
        <v>98</v>
      </c>
    </row>
    <row r="3" spans="2:28">
      <c r="B3" s="32"/>
    </row>
    <row r="4" spans="2:28">
      <c r="B4" s="30"/>
    </row>
    <row r="6" spans="2:28">
      <c r="B6" s="38" t="s">
        <v>128</v>
      </c>
      <c r="C6" s="5" t="s">
        <v>131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28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8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2:28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2:28">
      <c r="B10"/>
      <c r="C10" s="2"/>
      <c r="D10" s="2"/>
      <c r="E10" s="41" t="s">
        <v>18</v>
      </c>
      <c r="F10" s="42"/>
      <c r="G10" s="42"/>
      <c r="H10" s="42"/>
      <c r="I10" s="42"/>
      <c r="J10" s="42"/>
      <c r="K10" s="41" t="s">
        <v>18</v>
      </c>
      <c r="L10" s="42"/>
      <c r="M10" s="42"/>
      <c r="N10" s="42"/>
      <c r="O10" s="42"/>
      <c r="P10" s="42"/>
      <c r="Q10" s="41" t="s">
        <v>18</v>
      </c>
      <c r="R10" s="42"/>
      <c r="S10" s="42"/>
      <c r="T10" s="42"/>
      <c r="U10" s="42"/>
      <c r="V10" s="42"/>
      <c r="W10" s="41" t="s">
        <v>18</v>
      </c>
      <c r="X10" s="42"/>
      <c r="Y10" s="42"/>
      <c r="Z10" s="42"/>
      <c r="AA10" s="42"/>
      <c r="AB10" s="42"/>
    </row>
    <row r="11" spans="2:28">
      <c r="C11" t="s">
        <v>18</v>
      </c>
      <c r="E11" s="6" t="s">
        <v>19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6" t="s">
        <v>35</v>
      </c>
      <c r="L11" s="6" t="s">
        <v>35</v>
      </c>
      <c r="M11" s="6" t="s">
        <v>35</v>
      </c>
      <c r="N11" s="6" t="s">
        <v>35</v>
      </c>
      <c r="O11" s="6" t="s">
        <v>35</v>
      </c>
      <c r="P11" s="6" t="s">
        <v>35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33</v>
      </c>
      <c r="X11" s="6" t="s">
        <v>33</v>
      </c>
      <c r="Y11" s="6" t="s">
        <v>33</v>
      </c>
      <c r="Z11" s="6" t="s">
        <v>33</v>
      </c>
      <c r="AA11" s="6" t="s">
        <v>33</v>
      </c>
      <c r="AB11" s="6" t="s">
        <v>33</v>
      </c>
    </row>
    <row r="12" spans="2:28">
      <c r="C12" t="s">
        <v>14</v>
      </c>
      <c r="E12" s="1">
        <v>3</v>
      </c>
      <c r="F12" s="1">
        <v>5</v>
      </c>
      <c r="G12" s="1">
        <v>7</v>
      </c>
      <c r="H12" s="1">
        <v>10</v>
      </c>
      <c r="I12" s="1">
        <v>20</v>
      </c>
      <c r="J12" s="1">
        <v>31</v>
      </c>
      <c r="K12" s="1">
        <v>3</v>
      </c>
      <c r="L12" s="1">
        <v>5</v>
      </c>
      <c r="M12" s="1">
        <v>7</v>
      </c>
      <c r="N12" s="1">
        <v>10</v>
      </c>
      <c r="O12" s="1">
        <v>20</v>
      </c>
      <c r="P12" s="1">
        <v>31</v>
      </c>
      <c r="Q12" s="1">
        <v>3</v>
      </c>
      <c r="R12" s="1">
        <v>5</v>
      </c>
      <c r="S12" s="1">
        <v>7</v>
      </c>
      <c r="T12" s="1">
        <v>10</v>
      </c>
      <c r="U12" s="1">
        <v>20</v>
      </c>
      <c r="V12" s="1">
        <v>31</v>
      </c>
      <c r="W12" s="1">
        <v>3</v>
      </c>
      <c r="X12" s="1">
        <v>5</v>
      </c>
      <c r="Y12" s="1">
        <v>7</v>
      </c>
      <c r="Z12" s="1">
        <v>10</v>
      </c>
      <c r="AA12" s="1">
        <v>20</v>
      </c>
      <c r="AB12" s="1">
        <v>31</v>
      </c>
    </row>
    <row r="13" spans="2:28">
      <c r="C13" t="s">
        <v>15</v>
      </c>
      <c r="E13" s="1" t="s">
        <v>132</v>
      </c>
      <c r="F13" s="1" t="s">
        <v>132</v>
      </c>
      <c r="G13" s="1" t="s">
        <v>132</v>
      </c>
      <c r="H13" s="1" t="s">
        <v>132</v>
      </c>
      <c r="I13" s="1" t="s">
        <v>132</v>
      </c>
      <c r="J13" s="1" t="s">
        <v>132</v>
      </c>
      <c r="K13" s="1" t="s">
        <v>132</v>
      </c>
      <c r="L13" s="1" t="s">
        <v>132</v>
      </c>
      <c r="M13" s="1" t="s">
        <v>132</v>
      </c>
      <c r="N13" s="1" t="s">
        <v>132</v>
      </c>
      <c r="O13" s="1" t="s">
        <v>132</v>
      </c>
      <c r="P13" s="1" t="s">
        <v>132</v>
      </c>
      <c r="Q13" s="1" t="s">
        <v>132</v>
      </c>
      <c r="R13" s="1" t="s">
        <v>132</v>
      </c>
      <c r="S13" s="1" t="s">
        <v>132</v>
      </c>
      <c r="T13" s="1" t="s">
        <v>132</v>
      </c>
      <c r="U13" s="1" t="s">
        <v>132</v>
      </c>
      <c r="V13" s="1" t="s">
        <v>132</v>
      </c>
      <c r="W13" s="1" t="s">
        <v>132</v>
      </c>
      <c r="X13" s="1" t="s">
        <v>132</v>
      </c>
      <c r="Y13" s="1" t="s">
        <v>132</v>
      </c>
      <c r="Z13" s="1" t="s">
        <v>132</v>
      </c>
      <c r="AA13" s="1" t="s">
        <v>132</v>
      </c>
      <c r="AB13" s="1" t="s">
        <v>132</v>
      </c>
    </row>
    <row r="14" spans="2:28">
      <c r="C14" s="1" t="s">
        <v>17</v>
      </c>
      <c r="D14" s="1"/>
    </row>
    <row r="15" spans="2:28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>
      <c r="C16" s="1">
        <v>18</v>
      </c>
      <c r="D16" s="1"/>
      <c r="E16" s="4">
        <v>19.95</v>
      </c>
      <c r="F16" s="4">
        <v>23.75</v>
      </c>
      <c r="G16" s="4">
        <v>26.13</v>
      </c>
      <c r="H16" s="4">
        <v>28.5</v>
      </c>
      <c r="I16" s="4">
        <v>29.93</v>
      </c>
      <c r="J16" s="4">
        <v>31.83</v>
      </c>
      <c r="K16" s="4">
        <v>30.64</v>
      </c>
      <c r="L16" s="4">
        <v>35.86</v>
      </c>
      <c r="M16" s="4">
        <v>39.659999999999997</v>
      </c>
      <c r="N16" s="4">
        <v>43.46</v>
      </c>
      <c r="O16" s="4">
        <v>48.45</v>
      </c>
      <c r="P16" s="4">
        <v>51.06</v>
      </c>
      <c r="Q16" s="4">
        <v>39.9</v>
      </c>
      <c r="R16" s="4">
        <v>47.5</v>
      </c>
      <c r="S16" s="4">
        <v>52.25</v>
      </c>
      <c r="T16" s="4">
        <v>57</v>
      </c>
      <c r="U16" s="4">
        <v>59.85</v>
      </c>
      <c r="V16" s="4">
        <v>63.65</v>
      </c>
      <c r="W16" s="4">
        <v>54.15</v>
      </c>
      <c r="X16" s="4">
        <v>63.65</v>
      </c>
      <c r="Y16" s="4">
        <v>70.3</v>
      </c>
      <c r="Z16" s="4">
        <v>76.95</v>
      </c>
      <c r="AA16" s="4">
        <v>84.55</v>
      </c>
      <c r="AB16" s="4">
        <v>89.3</v>
      </c>
    </row>
    <row r="17" spans="3:28">
      <c r="C17" s="1">
        <v>19</v>
      </c>
      <c r="D17" s="1"/>
      <c r="E17" s="4">
        <v>19.95</v>
      </c>
      <c r="F17" s="4">
        <v>23.75</v>
      </c>
      <c r="G17" s="4">
        <v>26.13</v>
      </c>
      <c r="H17" s="4">
        <v>28.5</v>
      </c>
      <c r="I17" s="4">
        <v>29.93</v>
      </c>
      <c r="J17" s="4">
        <v>31.83</v>
      </c>
      <c r="K17" s="4">
        <v>30.64</v>
      </c>
      <c r="L17" s="4">
        <v>35.86</v>
      </c>
      <c r="M17" s="4">
        <v>39.659999999999997</v>
      </c>
      <c r="N17" s="4">
        <v>43.46</v>
      </c>
      <c r="O17" s="4">
        <v>48.45</v>
      </c>
      <c r="P17" s="4">
        <v>51.06</v>
      </c>
      <c r="Q17" s="4">
        <v>39.9</v>
      </c>
      <c r="R17" s="4">
        <v>47.5</v>
      </c>
      <c r="S17" s="4">
        <v>52.25</v>
      </c>
      <c r="T17" s="4">
        <v>57</v>
      </c>
      <c r="U17" s="4">
        <v>59.85</v>
      </c>
      <c r="V17" s="4">
        <v>63.65</v>
      </c>
      <c r="W17" s="4">
        <v>54.15</v>
      </c>
      <c r="X17" s="4">
        <v>63.65</v>
      </c>
      <c r="Y17" s="4">
        <v>70.3</v>
      </c>
      <c r="Z17" s="4">
        <v>76.95</v>
      </c>
      <c r="AA17" s="4">
        <v>84.55</v>
      </c>
      <c r="AB17" s="4">
        <v>89.3</v>
      </c>
    </row>
    <row r="18" spans="3:28">
      <c r="C18" s="1">
        <v>20</v>
      </c>
      <c r="D18" s="1"/>
      <c r="E18" s="4">
        <v>19.95</v>
      </c>
      <c r="F18" s="4">
        <v>23.75</v>
      </c>
      <c r="G18" s="4">
        <v>26.13</v>
      </c>
      <c r="H18" s="4">
        <v>28.5</v>
      </c>
      <c r="I18" s="4">
        <v>29.93</v>
      </c>
      <c r="J18" s="4">
        <v>31.83</v>
      </c>
      <c r="K18" s="4">
        <v>30.64</v>
      </c>
      <c r="L18" s="4">
        <v>35.86</v>
      </c>
      <c r="M18" s="4">
        <v>39.659999999999997</v>
      </c>
      <c r="N18" s="4">
        <v>43.46</v>
      </c>
      <c r="O18" s="4">
        <v>48.45</v>
      </c>
      <c r="P18" s="4">
        <v>51.06</v>
      </c>
      <c r="Q18" s="4">
        <v>39.9</v>
      </c>
      <c r="R18" s="4">
        <v>47.5</v>
      </c>
      <c r="S18" s="4">
        <v>52.25</v>
      </c>
      <c r="T18" s="4">
        <v>57</v>
      </c>
      <c r="U18" s="4">
        <v>59.85</v>
      </c>
      <c r="V18" s="4">
        <v>63.65</v>
      </c>
      <c r="W18" s="4">
        <v>54.15</v>
      </c>
      <c r="X18" s="4">
        <v>63.65</v>
      </c>
      <c r="Y18" s="4">
        <v>70.3</v>
      </c>
      <c r="Z18" s="4">
        <v>76.95</v>
      </c>
      <c r="AA18" s="4">
        <v>84.55</v>
      </c>
      <c r="AB18" s="4">
        <v>89.3</v>
      </c>
    </row>
    <row r="19" spans="3:28">
      <c r="C19" s="1">
        <v>21</v>
      </c>
      <c r="D19" s="1"/>
      <c r="E19" s="4">
        <v>19.95</v>
      </c>
      <c r="F19" s="4">
        <v>23.75</v>
      </c>
      <c r="G19" s="4">
        <v>26.13</v>
      </c>
      <c r="H19" s="4">
        <v>28.5</v>
      </c>
      <c r="I19" s="4">
        <v>29.93</v>
      </c>
      <c r="J19" s="4">
        <v>31.83</v>
      </c>
      <c r="K19" s="4">
        <v>30.64</v>
      </c>
      <c r="L19" s="4">
        <v>35.86</v>
      </c>
      <c r="M19" s="4">
        <v>39.659999999999997</v>
      </c>
      <c r="N19" s="4">
        <v>43.46</v>
      </c>
      <c r="O19" s="4">
        <v>48.45</v>
      </c>
      <c r="P19" s="4">
        <v>51.06</v>
      </c>
      <c r="Q19" s="4">
        <v>39.9</v>
      </c>
      <c r="R19" s="4">
        <v>47.5</v>
      </c>
      <c r="S19" s="4">
        <v>52.25</v>
      </c>
      <c r="T19" s="4">
        <v>57</v>
      </c>
      <c r="U19" s="4">
        <v>59.85</v>
      </c>
      <c r="V19" s="4">
        <v>63.65</v>
      </c>
      <c r="W19" s="4">
        <v>54.15</v>
      </c>
      <c r="X19" s="4">
        <v>63.65</v>
      </c>
      <c r="Y19" s="4">
        <v>70.3</v>
      </c>
      <c r="Z19" s="4">
        <v>76.95</v>
      </c>
      <c r="AA19" s="4">
        <v>84.55</v>
      </c>
      <c r="AB19" s="4">
        <v>89.3</v>
      </c>
    </row>
    <row r="20" spans="3:28">
      <c r="C20" s="1">
        <v>22</v>
      </c>
      <c r="D20" s="1"/>
      <c r="E20" s="4">
        <v>19.95</v>
      </c>
      <c r="F20" s="4">
        <v>23.75</v>
      </c>
      <c r="G20" s="4">
        <v>26.13</v>
      </c>
      <c r="H20" s="4">
        <v>28.5</v>
      </c>
      <c r="I20" s="4">
        <v>29.93</v>
      </c>
      <c r="J20" s="4">
        <v>31.83</v>
      </c>
      <c r="K20" s="4">
        <v>30.64</v>
      </c>
      <c r="L20" s="4">
        <v>35.86</v>
      </c>
      <c r="M20" s="4">
        <v>39.659999999999997</v>
      </c>
      <c r="N20" s="4">
        <v>43.46</v>
      </c>
      <c r="O20" s="4">
        <v>48.45</v>
      </c>
      <c r="P20" s="4">
        <v>51.06</v>
      </c>
      <c r="Q20" s="4">
        <v>39.9</v>
      </c>
      <c r="R20" s="4">
        <v>47.5</v>
      </c>
      <c r="S20" s="4">
        <v>52.25</v>
      </c>
      <c r="T20" s="4">
        <v>57</v>
      </c>
      <c r="U20" s="4">
        <v>59.85</v>
      </c>
      <c r="V20" s="4">
        <v>63.65</v>
      </c>
      <c r="W20" s="4">
        <v>54.15</v>
      </c>
      <c r="X20" s="4">
        <v>63.65</v>
      </c>
      <c r="Y20" s="4">
        <v>70.3</v>
      </c>
      <c r="Z20" s="4">
        <v>76.95</v>
      </c>
      <c r="AA20" s="4">
        <v>84.55</v>
      </c>
      <c r="AB20" s="4">
        <v>89.3</v>
      </c>
    </row>
    <row r="21" spans="3:28">
      <c r="C21" s="1">
        <v>23</v>
      </c>
      <c r="D21" s="1"/>
      <c r="E21" s="4">
        <v>19.95</v>
      </c>
      <c r="F21" s="4">
        <v>23.75</v>
      </c>
      <c r="G21" s="4">
        <v>26.13</v>
      </c>
      <c r="H21" s="4">
        <v>28.5</v>
      </c>
      <c r="I21" s="4">
        <v>29.93</v>
      </c>
      <c r="J21" s="4">
        <v>31.83</v>
      </c>
      <c r="K21" s="4">
        <v>30.64</v>
      </c>
      <c r="L21" s="4">
        <v>35.86</v>
      </c>
      <c r="M21" s="4">
        <v>39.659999999999997</v>
      </c>
      <c r="N21" s="4">
        <v>43.46</v>
      </c>
      <c r="O21" s="4">
        <v>48.45</v>
      </c>
      <c r="P21" s="4">
        <v>51.06</v>
      </c>
      <c r="Q21" s="4">
        <v>39.9</v>
      </c>
      <c r="R21" s="4">
        <v>47.5</v>
      </c>
      <c r="S21" s="4">
        <v>52.25</v>
      </c>
      <c r="T21" s="4">
        <v>57</v>
      </c>
      <c r="U21" s="4">
        <v>59.85</v>
      </c>
      <c r="V21" s="4">
        <v>63.65</v>
      </c>
      <c r="W21" s="4">
        <v>54.15</v>
      </c>
      <c r="X21" s="4">
        <v>63.65</v>
      </c>
      <c r="Y21" s="4">
        <v>70.3</v>
      </c>
      <c r="Z21" s="4">
        <v>76.95</v>
      </c>
      <c r="AA21" s="4">
        <v>84.55</v>
      </c>
      <c r="AB21" s="4">
        <v>89.3</v>
      </c>
    </row>
    <row r="22" spans="3:28">
      <c r="C22" s="1">
        <v>24</v>
      </c>
      <c r="D22" s="1"/>
      <c r="E22" s="4">
        <v>19.95</v>
      </c>
      <c r="F22" s="4">
        <v>23.75</v>
      </c>
      <c r="G22" s="4">
        <v>26.13</v>
      </c>
      <c r="H22" s="4">
        <v>28.5</v>
      </c>
      <c r="I22" s="4">
        <v>29.93</v>
      </c>
      <c r="J22" s="4">
        <v>31.83</v>
      </c>
      <c r="K22" s="4">
        <v>30.64</v>
      </c>
      <c r="L22" s="4">
        <v>35.86</v>
      </c>
      <c r="M22" s="4">
        <v>39.659999999999997</v>
      </c>
      <c r="N22" s="4">
        <v>43.46</v>
      </c>
      <c r="O22" s="4">
        <v>48.45</v>
      </c>
      <c r="P22" s="4">
        <v>51.06</v>
      </c>
      <c r="Q22" s="4">
        <v>39.9</v>
      </c>
      <c r="R22" s="4">
        <v>47.5</v>
      </c>
      <c r="S22" s="4">
        <v>52.25</v>
      </c>
      <c r="T22" s="4">
        <v>57</v>
      </c>
      <c r="U22" s="4">
        <v>59.85</v>
      </c>
      <c r="V22" s="4">
        <v>63.65</v>
      </c>
      <c r="W22" s="4">
        <v>54.15</v>
      </c>
      <c r="X22" s="4">
        <v>63.65</v>
      </c>
      <c r="Y22" s="4">
        <v>70.3</v>
      </c>
      <c r="Z22" s="4">
        <v>76.95</v>
      </c>
      <c r="AA22" s="4">
        <v>84.55</v>
      </c>
      <c r="AB22" s="4">
        <v>89.3</v>
      </c>
    </row>
    <row r="23" spans="3:28">
      <c r="C23" s="1">
        <v>25</v>
      </c>
      <c r="D23" s="1"/>
      <c r="E23" s="4">
        <v>19.95</v>
      </c>
      <c r="F23" s="4">
        <v>23.75</v>
      </c>
      <c r="G23" s="4">
        <v>26.13</v>
      </c>
      <c r="H23" s="4">
        <v>28.5</v>
      </c>
      <c r="I23" s="4">
        <v>29.93</v>
      </c>
      <c r="J23" s="4">
        <v>31.83</v>
      </c>
      <c r="K23" s="4">
        <v>30.64</v>
      </c>
      <c r="L23" s="4">
        <v>35.86</v>
      </c>
      <c r="M23" s="4">
        <v>39.659999999999997</v>
      </c>
      <c r="N23" s="4">
        <v>43.46</v>
      </c>
      <c r="O23" s="4">
        <v>48.45</v>
      </c>
      <c r="P23" s="4">
        <v>51.06</v>
      </c>
      <c r="Q23" s="4">
        <v>39.9</v>
      </c>
      <c r="R23" s="4">
        <v>47.5</v>
      </c>
      <c r="S23" s="4">
        <v>52.25</v>
      </c>
      <c r="T23" s="4">
        <v>57</v>
      </c>
      <c r="U23" s="4">
        <v>59.85</v>
      </c>
      <c r="V23" s="4">
        <v>63.65</v>
      </c>
      <c r="W23" s="4">
        <v>54.15</v>
      </c>
      <c r="X23" s="4">
        <v>63.65</v>
      </c>
      <c r="Y23" s="4">
        <v>70.3</v>
      </c>
      <c r="Z23" s="4">
        <v>76.95</v>
      </c>
      <c r="AA23" s="4">
        <v>84.55</v>
      </c>
      <c r="AB23" s="4">
        <v>89.3</v>
      </c>
    </row>
    <row r="24" spans="3:28">
      <c r="C24" s="1">
        <v>26</v>
      </c>
      <c r="D24" s="1"/>
      <c r="E24" s="4">
        <v>19.95</v>
      </c>
      <c r="F24" s="4">
        <v>23.75</v>
      </c>
      <c r="G24" s="4">
        <v>26.13</v>
      </c>
      <c r="H24" s="4">
        <v>28.5</v>
      </c>
      <c r="I24" s="4">
        <v>29.93</v>
      </c>
      <c r="J24" s="4">
        <v>31.83</v>
      </c>
      <c r="K24" s="4">
        <v>30.64</v>
      </c>
      <c r="L24" s="4">
        <v>35.86</v>
      </c>
      <c r="M24" s="4">
        <v>39.659999999999997</v>
      </c>
      <c r="N24" s="4">
        <v>43.46</v>
      </c>
      <c r="O24" s="4">
        <v>48.45</v>
      </c>
      <c r="P24" s="4">
        <v>51.06</v>
      </c>
      <c r="Q24" s="4">
        <v>39.9</v>
      </c>
      <c r="R24" s="4">
        <v>47.5</v>
      </c>
      <c r="S24" s="4">
        <v>52.25</v>
      </c>
      <c r="T24" s="4">
        <v>57</v>
      </c>
      <c r="U24" s="4">
        <v>59.85</v>
      </c>
      <c r="V24" s="4">
        <v>63.65</v>
      </c>
      <c r="W24" s="4">
        <v>54.15</v>
      </c>
      <c r="X24" s="4">
        <v>63.65</v>
      </c>
      <c r="Y24" s="4">
        <v>70.3</v>
      </c>
      <c r="Z24" s="4">
        <v>76.95</v>
      </c>
      <c r="AA24" s="4">
        <v>84.55</v>
      </c>
      <c r="AB24" s="4">
        <v>89.3</v>
      </c>
    </row>
    <row r="25" spans="3:28">
      <c r="C25" s="1">
        <v>27</v>
      </c>
      <c r="D25" s="1"/>
      <c r="E25" s="4">
        <v>19.95</v>
      </c>
      <c r="F25" s="4">
        <v>23.75</v>
      </c>
      <c r="G25" s="4">
        <v>26.13</v>
      </c>
      <c r="H25" s="4">
        <v>28.5</v>
      </c>
      <c r="I25" s="4">
        <v>29.93</v>
      </c>
      <c r="J25" s="4">
        <v>31.83</v>
      </c>
      <c r="K25" s="4">
        <v>30.64</v>
      </c>
      <c r="L25" s="4">
        <v>35.86</v>
      </c>
      <c r="M25" s="4">
        <v>39.659999999999997</v>
      </c>
      <c r="N25" s="4">
        <v>43.46</v>
      </c>
      <c r="O25" s="4">
        <v>48.45</v>
      </c>
      <c r="P25" s="4">
        <v>51.06</v>
      </c>
      <c r="Q25" s="4">
        <v>39.9</v>
      </c>
      <c r="R25" s="4">
        <v>47.5</v>
      </c>
      <c r="S25" s="4">
        <v>52.25</v>
      </c>
      <c r="T25" s="4">
        <v>57</v>
      </c>
      <c r="U25" s="4">
        <v>59.85</v>
      </c>
      <c r="V25" s="4">
        <v>63.65</v>
      </c>
      <c r="W25" s="4">
        <v>54.15</v>
      </c>
      <c r="X25" s="4">
        <v>63.65</v>
      </c>
      <c r="Y25" s="4">
        <v>70.3</v>
      </c>
      <c r="Z25" s="4">
        <v>76.95</v>
      </c>
      <c r="AA25" s="4">
        <v>84.55</v>
      </c>
      <c r="AB25" s="4">
        <v>89.3</v>
      </c>
    </row>
    <row r="26" spans="3:28">
      <c r="C26" s="1">
        <v>28</v>
      </c>
      <c r="D26" s="1"/>
      <c r="E26" s="4">
        <v>19.95</v>
      </c>
      <c r="F26" s="4">
        <v>23.75</v>
      </c>
      <c r="G26" s="4">
        <v>26.13</v>
      </c>
      <c r="H26" s="4">
        <v>28.5</v>
      </c>
      <c r="I26" s="4">
        <v>29.93</v>
      </c>
      <c r="J26" s="4">
        <v>31.83</v>
      </c>
      <c r="K26" s="4">
        <v>30.64</v>
      </c>
      <c r="L26" s="4">
        <v>35.86</v>
      </c>
      <c r="M26" s="4">
        <v>39.659999999999997</v>
      </c>
      <c r="N26" s="4">
        <v>43.46</v>
      </c>
      <c r="O26" s="4">
        <v>48.45</v>
      </c>
      <c r="P26" s="4">
        <v>51.06</v>
      </c>
      <c r="Q26" s="4">
        <v>39.9</v>
      </c>
      <c r="R26" s="4">
        <v>47.5</v>
      </c>
      <c r="S26" s="4">
        <v>52.25</v>
      </c>
      <c r="T26" s="4">
        <v>57</v>
      </c>
      <c r="U26" s="4">
        <v>59.85</v>
      </c>
      <c r="V26" s="4">
        <v>63.65</v>
      </c>
      <c r="W26" s="4">
        <v>54.15</v>
      </c>
      <c r="X26" s="4">
        <v>63.65</v>
      </c>
      <c r="Y26" s="4">
        <v>70.3</v>
      </c>
      <c r="Z26" s="4">
        <v>76.95</v>
      </c>
      <c r="AA26" s="4">
        <v>84.55</v>
      </c>
      <c r="AB26" s="4">
        <v>89.3</v>
      </c>
    </row>
    <row r="27" spans="3:28">
      <c r="C27" s="1">
        <v>29</v>
      </c>
      <c r="D27" s="1"/>
      <c r="E27" s="4">
        <v>19.95</v>
      </c>
      <c r="F27" s="4">
        <v>23.75</v>
      </c>
      <c r="G27" s="4">
        <v>26.13</v>
      </c>
      <c r="H27" s="4">
        <v>28.5</v>
      </c>
      <c r="I27" s="4">
        <v>29.93</v>
      </c>
      <c r="J27" s="4">
        <v>31.83</v>
      </c>
      <c r="K27" s="4">
        <v>30.64</v>
      </c>
      <c r="L27" s="4">
        <v>35.86</v>
      </c>
      <c r="M27" s="4">
        <v>39.659999999999997</v>
      </c>
      <c r="N27" s="4">
        <v>43.46</v>
      </c>
      <c r="O27" s="4">
        <v>48.45</v>
      </c>
      <c r="P27" s="4">
        <v>51.06</v>
      </c>
      <c r="Q27" s="4">
        <v>39.9</v>
      </c>
      <c r="R27" s="4">
        <v>47.5</v>
      </c>
      <c r="S27" s="4">
        <v>52.25</v>
      </c>
      <c r="T27" s="4">
        <v>57</v>
      </c>
      <c r="U27" s="4">
        <v>59.85</v>
      </c>
      <c r="V27" s="4">
        <v>63.65</v>
      </c>
      <c r="W27" s="4">
        <v>54.15</v>
      </c>
      <c r="X27" s="4">
        <v>63.65</v>
      </c>
      <c r="Y27" s="4">
        <v>70.3</v>
      </c>
      <c r="Z27" s="4">
        <v>76.95</v>
      </c>
      <c r="AA27" s="4">
        <v>84.55</v>
      </c>
      <c r="AB27" s="4">
        <v>89.3</v>
      </c>
    </row>
    <row r="28" spans="3:28">
      <c r="C28" s="1">
        <v>30</v>
      </c>
      <c r="D28" s="1"/>
      <c r="E28" s="4">
        <v>19.95</v>
      </c>
      <c r="F28" s="4">
        <v>23.75</v>
      </c>
      <c r="G28" s="4">
        <v>26.13</v>
      </c>
      <c r="H28" s="4">
        <v>28.5</v>
      </c>
      <c r="I28" s="4">
        <v>29.93</v>
      </c>
      <c r="J28" s="4">
        <v>31.83</v>
      </c>
      <c r="K28" s="4">
        <v>30.64</v>
      </c>
      <c r="L28" s="4">
        <v>35.86</v>
      </c>
      <c r="M28" s="4">
        <v>39.659999999999997</v>
      </c>
      <c r="N28" s="4">
        <v>43.46</v>
      </c>
      <c r="O28" s="4">
        <v>48.45</v>
      </c>
      <c r="P28" s="4">
        <v>51.06</v>
      </c>
      <c r="Q28" s="4">
        <v>39.9</v>
      </c>
      <c r="R28" s="4">
        <v>47.5</v>
      </c>
      <c r="S28" s="4">
        <v>52.25</v>
      </c>
      <c r="T28" s="4">
        <v>57</v>
      </c>
      <c r="U28" s="4">
        <v>59.85</v>
      </c>
      <c r="V28" s="4">
        <v>63.65</v>
      </c>
      <c r="W28" s="4">
        <v>54.15</v>
      </c>
      <c r="X28" s="4">
        <v>63.65</v>
      </c>
      <c r="Y28" s="4">
        <v>70.3</v>
      </c>
      <c r="Z28" s="4">
        <v>76.95</v>
      </c>
      <c r="AA28" s="4">
        <v>84.55</v>
      </c>
      <c r="AB28" s="4">
        <v>89.3</v>
      </c>
    </row>
    <row r="29" spans="3:28">
      <c r="C29" s="1">
        <v>31</v>
      </c>
      <c r="D29" s="1"/>
      <c r="E29" s="4">
        <v>19.95</v>
      </c>
      <c r="F29" s="4">
        <v>23.75</v>
      </c>
      <c r="G29" s="4">
        <v>26.13</v>
      </c>
      <c r="H29" s="4">
        <v>28.5</v>
      </c>
      <c r="I29" s="4">
        <v>29.93</v>
      </c>
      <c r="J29" s="4">
        <v>31.83</v>
      </c>
      <c r="K29" s="4">
        <v>30.64</v>
      </c>
      <c r="L29" s="4">
        <v>35.86</v>
      </c>
      <c r="M29" s="4">
        <v>39.659999999999997</v>
      </c>
      <c r="N29" s="4">
        <v>43.46</v>
      </c>
      <c r="O29" s="4">
        <v>48.45</v>
      </c>
      <c r="P29" s="4">
        <v>51.06</v>
      </c>
      <c r="Q29" s="4">
        <v>39.9</v>
      </c>
      <c r="R29" s="4">
        <v>47.5</v>
      </c>
      <c r="S29" s="4">
        <v>52.25</v>
      </c>
      <c r="T29" s="4">
        <v>57</v>
      </c>
      <c r="U29" s="4">
        <v>59.85</v>
      </c>
      <c r="V29" s="4">
        <v>63.65</v>
      </c>
      <c r="W29" s="4">
        <v>54.15</v>
      </c>
      <c r="X29" s="4">
        <v>63.65</v>
      </c>
      <c r="Y29" s="4">
        <v>70.3</v>
      </c>
      <c r="Z29" s="4">
        <v>76.95</v>
      </c>
      <c r="AA29" s="4">
        <v>84.55</v>
      </c>
      <c r="AB29" s="4">
        <v>89.3</v>
      </c>
    </row>
    <row r="30" spans="3:28">
      <c r="C30" s="1">
        <v>32</v>
      </c>
      <c r="D30" s="1"/>
      <c r="E30" s="4">
        <v>19.95</v>
      </c>
      <c r="F30" s="4">
        <v>23.75</v>
      </c>
      <c r="G30" s="4">
        <v>26.13</v>
      </c>
      <c r="H30" s="4">
        <v>28.5</v>
      </c>
      <c r="I30" s="4">
        <v>29.93</v>
      </c>
      <c r="J30" s="4">
        <v>31.83</v>
      </c>
      <c r="K30" s="4">
        <v>30.64</v>
      </c>
      <c r="L30" s="4">
        <v>35.86</v>
      </c>
      <c r="M30" s="4">
        <v>39.659999999999997</v>
      </c>
      <c r="N30" s="4">
        <v>43.46</v>
      </c>
      <c r="O30" s="4">
        <v>48.45</v>
      </c>
      <c r="P30" s="4">
        <v>51.06</v>
      </c>
      <c r="Q30" s="4">
        <v>39.9</v>
      </c>
      <c r="R30" s="4">
        <v>47.5</v>
      </c>
      <c r="S30" s="4">
        <v>52.25</v>
      </c>
      <c r="T30" s="4">
        <v>57</v>
      </c>
      <c r="U30" s="4">
        <v>59.85</v>
      </c>
      <c r="V30" s="4">
        <v>63.65</v>
      </c>
      <c r="W30" s="4">
        <v>54.15</v>
      </c>
      <c r="X30" s="4">
        <v>63.65</v>
      </c>
      <c r="Y30" s="4">
        <v>70.3</v>
      </c>
      <c r="Z30" s="4">
        <v>76.95</v>
      </c>
      <c r="AA30" s="4">
        <v>84.55</v>
      </c>
      <c r="AB30" s="4">
        <v>89.3</v>
      </c>
    </row>
    <row r="31" spans="3:28">
      <c r="C31" s="1">
        <v>33</v>
      </c>
      <c r="D31" s="1"/>
      <c r="E31" s="4">
        <v>19.95</v>
      </c>
      <c r="F31" s="4">
        <v>23.75</v>
      </c>
      <c r="G31" s="4">
        <v>26.13</v>
      </c>
      <c r="H31" s="4">
        <v>28.5</v>
      </c>
      <c r="I31" s="4">
        <v>29.93</v>
      </c>
      <c r="J31" s="4">
        <v>31.83</v>
      </c>
      <c r="K31" s="4">
        <v>30.64</v>
      </c>
      <c r="L31" s="4">
        <v>35.86</v>
      </c>
      <c r="M31" s="4">
        <v>39.659999999999997</v>
      </c>
      <c r="N31" s="4">
        <v>43.46</v>
      </c>
      <c r="O31" s="4">
        <v>48.45</v>
      </c>
      <c r="P31" s="4">
        <v>51.06</v>
      </c>
      <c r="Q31" s="4">
        <v>39.9</v>
      </c>
      <c r="R31" s="4">
        <v>47.5</v>
      </c>
      <c r="S31" s="4">
        <v>52.25</v>
      </c>
      <c r="T31" s="4">
        <v>57</v>
      </c>
      <c r="U31" s="4">
        <v>59.85</v>
      </c>
      <c r="V31" s="4">
        <v>63.65</v>
      </c>
      <c r="W31" s="4">
        <v>54.15</v>
      </c>
      <c r="X31" s="4">
        <v>63.65</v>
      </c>
      <c r="Y31" s="4">
        <v>70.3</v>
      </c>
      <c r="Z31" s="4">
        <v>76.95</v>
      </c>
      <c r="AA31" s="4">
        <v>84.55</v>
      </c>
      <c r="AB31" s="4">
        <v>89.3</v>
      </c>
    </row>
    <row r="32" spans="3:28">
      <c r="C32" s="1">
        <v>34</v>
      </c>
      <c r="D32" s="1"/>
      <c r="E32" s="4">
        <v>19.95</v>
      </c>
      <c r="F32" s="4">
        <v>23.75</v>
      </c>
      <c r="G32" s="4">
        <v>26.13</v>
      </c>
      <c r="H32" s="4">
        <v>28.5</v>
      </c>
      <c r="I32" s="4">
        <v>29.93</v>
      </c>
      <c r="J32" s="4">
        <v>31.83</v>
      </c>
      <c r="K32" s="4">
        <v>30.64</v>
      </c>
      <c r="L32" s="4">
        <v>35.86</v>
      </c>
      <c r="M32" s="4">
        <v>39.659999999999997</v>
      </c>
      <c r="N32" s="4">
        <v>43.46</v>
      </c>
      <c r="O32" s="4">
        <v>48.45</v>
      </c>
      <c r="P32" s="4">
        <v>51.06</v>
      </c>
      <c r="Q32" s="4">
        <v>39.9</v>
      </c>
      <c r="R32" s="4">
        <v>47.5</v>
      </c>
      <c r="S32" s="4">
        <v>52.25</v>
      </c>
      <c r="T32" s="4">
        <v>57</v>
      </c>
      <c r="U32" s="4">
        <v>59.85</v>
      </c>
      <c r="V32" s="4">
        <v>63.65</v>
      </c>
      <c r="W32" s="4">
        <v>54.15</v>
      </c>
      <c r="X32" s="4">
        <v>63.65</v>
      </c>
      <c r="Y32" s="4">
        <v>70.3</v>
      </c>
      <c r="Z32" s="4">
        <v>76.95</v>
      </c>
      <c r="AA32" s="4">
        <v>84.55</v>
      </c>
      <c r="AB32" s="4">
        <v>89.3</v>
      </c>
    </row>
    <row r="33" spans="3:28">
      <c r="C33" s="1">
        <v>35</v>
      </c>
      <c r="D33" s="1"/>
      <c r="E33" s="4">
        <v>19.95</v>
      </c>
      <c r="F33" s="4">
        <v>23.75</v>
      </c>
      <c r="G33" s="4">
        <v>26.13</v>
      </c>
      <c r="H33" s="4">
        <v>28.5</v>
      </c>
      <c r="I33" s="4">
        <v>29.93</v>
      </c>
      <c r="J33" s="4">
        <v>31.83</v>
      </c>
      <c r="K33" s="4">
        <v>30.64</v>
      </c>
      <c r="L33" s="4">
        <v>35.86</v>
      </c>
      <c r="M33" s="4">
        <v>39.659999999999997</v>
      </c>
      <c r="N33" s="4">
        <v>43.46</v>
      </c>
      <c r="O33" s="4">
        <v>48.45</v>
      </c>
      <c r="P33" s="4">
        <v>51.06</v>
      </c>
      <c r="Q33" s="4">
        <v>39.9</v>
      </c>
      <c r="R33" s="4">
        <v>47.5</v>
      </c>
      <c r="S33" s="4">
        <v>52.25</v>
      </c>
      <c r="T33" s="4">
        <v>57</v>
      </c>
      <c r="U33" s="4">
        <v>59.85</v>
      </c>
      <c r="V33" s="4">
        <v>63.65</v>
      </c>
      <c r="W33" s="4">
        <v>54.15</v>
      </c>
      <c r="X33" s="4">
        <v>63.65</v>
      </c>
      <c r="Y33" s="4">
        <v>70.3</v>
      </c>
      <c r="Z33" s="4">
        <v>76.95</v>
      </c>
      <c r="AA33" s="4">
        <v>84.55</v>
      </c>
      <c r="AB33" s="4">
        <v>89.3</v>
      </c>
    </row>
    <row r="34" spans="3:28">
      <c r="C34" s="1">
        <v>36</v>
      </c>
      <c r="D34" s="1"/>
      <c r="E34" s="4">
        <v>19.95</v>
      </c>
      <c r="F34" s="4">
        <v>23.75</v>
      </c>
      <c r="G34" s="4">
        <v>26.13</v>
      </c>
      <c r="H34" s="4">
        <v>28.5</v>
      </c>
      <c r="I34" s="4">
        <v>29.93</v>
      </c>
      <c r="J34" s="4">
        <v>31.83</v>
      </c>
      <c r="K34" s="4">
        <v>30.64</v>
      </c>
      <c r="L34" s="4">
        <v>35.86</v>
      </c>
      <c r="M34" s="4">
        <v>39.659999999999997</v>
      </c>
      <c r="N34" s="4">
        <v>43.46</v>
      </c>
      <c r="O34" s="4">
        <v>48.45</v>
      </c>
      <c r="P34" s="4">
        <v>51.06</v>
      </c>
      <c r="Q34" s="4">
        <v>39.9</v>
      </c>
      <c r="R34" s="4">
        <v>47.5</v>
      </c>
      <c r="S34" s="4">
        <v>52.25</v>
      </c>
      <c r="T34" s="4">
        <v>57</v>
      </c>
      <c r="U34" s="4">
        <v>59.85</v>
      </c>
      <c r="V34" s="4">
        <v>63.65</v>
      </c>
      <c r="W34" s="4">
        <v>54.15</v>
      </c>
      <c r="X34" s="4">
        <v>63.65</v>
      </c>
      <c r="Y34" s="4">
        <v>70.3</v>
      </c>
      <c r="Z34" s="4">
        <v>76.95</v>
      </c>
      <c r="AA34" s="4">
        <v>84.55</v>
      </c>
      <c r="AB34" s="4">
        <v>89.3</v>
      </c>
    </row>
    <row r="35" spans="3:28">
      <c r="C35" s="1">
        <v>37</v>
      </c>
      <c r="D35" s="1"/>
      <c r="E35" s="4">
        <v>19.95</v>
      </c>
      <c r="F35" s="4">
        <v>23.75</v>
      </c>
      <c r="G35" s="4">
        <v>26.13</v>
      </c>
      <c r="H35" s="4">
        <v>28.5</v>
      </c>
      <c r="I35" s="4">
        <v>29.93</v>
      </c>
      <c r="J35" s="4">
        <v>31.83</v>
      </c>
      <c r="K35" s="4">
        <v>30.64</v>
      </c>
      <c r="L35" s="4">
        <v>35.86</v>
      </c>
      <c r="M35" s="4">
        <v>39.659999999999997</v>
      </c>
      <c r="N35" s="4">
        <v>43.46</v>
      </c>
      <c r="O35" s="4">
        <v>48.45</v>
      </c>
      <c r="P35" s="4">
        <v>51.06</v>
      </c>
      <c r="Q35" s="4">
        <v>39.9</v>
      </c>
      <c r="R35" s="4">
        <v>47.5</v>
      </c>
      <c r="S35" s="4">
        <v>52.25</v>
      </c>
      <c r="T35" s="4">
        <v>57</v>
      </c>
      <c r="U35" s="4">
        <v>59.85</v>
      </c>
      <c r="V35" s="4">
        <v>63.65</v>
      </c>
      <c r="W35" s="4">
        <v>54.15</v>
      </c>
      <c r="X35" s="4">
        <v>63.65</v>
      </c>
      <c r="Y35" s="4">
        <v>70.3</v>
      </c>
      <c r="Z35" s="4">
        <v>76.95</v>
      </c>
      <c r="AA35" s="4">
        <v>84.55</v>
      </c>
      <c r="AB35" s="4">
        <v>89.3</v>
      </c>
    </row>
    <row r="36" spans="3:28">
      <c r="C36" s="1">
        <v>38</v>
      </c>
      <c r="D36" s="1"/>
      <c r="E36" s="4">
        <v>19.95</v>
      </c>
      <c r="F36" s="4">
        <v>23.75</v>
      </c>
      <c r="G36" s="4">
        <v>26.13</v>
      </c>
      <c r="H36" s="4">
        <v>28.5</v>
      </c>
      <c r="I36" s="4">
        <v>29.93</v>
      </c>
      <c r="J36" s="4">
        <v>31.83</v>
      </c>
      <c r="K36" s="4">
        <v>30.64</v>
      </c>
      <c r="L36" s="4">
        <v>35.86</v>
      </c>
      <c r="M36" s="4">
        <v>39.659999999999997</v>
      </c>
      <c r="N36" s="4">
        <v>43.46</v>
      </c>
      <c r="O36" s="4">
        <v>48.45</v>
      </c>
      <c r="P36" s="4">
        <v>51.06</v>
      </c>
      <c r="Q36" s="4">
        <v>39.9</v>
      </c>
      <c r="R36" s="4">
        <v>47.5</v>
      </c>
      <c r="S36" s="4">
        <v>52.25</v>
      </c>
      <c r="T36" s="4">
        <v>57</v>
      </c>
      <c r="U36" s="4">
        <v>59.85</v>
      </c>
      <c r="V36" s="4">
        <v>63.65</v>
      </c>
      <c r="W36" s="4">
        <v>54.15</v>
      </c>
      <c r="X36" s="4">
        <v>63.65</v>
      </c>
      <c r="Y36" s="4">
        <v>70.3</v>
      </c>
      <c r="Z36" s="4">
        <v>76.95</v>
      </c>
      <c r="AA36" s="4">
        <v>84.55</v>
      </c>
      <c r="AB36" s="4">
        <v>89.3</v>
      </c>
    </row>
    <row r="37" spans="3:28">
      <c r="C37" s="1">
        <v>39</v>
      </c>
      <c r="D37" s="1"/>
      <c r="E37" s="4">
        <v>19.95</v>
      </c>
      <c r="F37" s="4">
        <v>23.75</v>
      </c>
      <c r="G37" s="4">
        <v>26.13</v>
      </c>
      <c r="H37" s="4">
        <v>28.5</v>
      </c>
      <c r="I37" s="4">
        <v>29.93</v>
      </c>
      <c r="J37" s="4">
        <v>31.83</v>
      </c>
      <c r="K37" s="4">
        <v>30.64</v>
      </c>
      <c r="L37" s="4">
        <v>35.86</v>
      </c>
      <c r="M37" s="4">
        <v>39.659999999999997</v>
      </c>
      <c r="N37" s="4">
        <v>43.46</v>
      </c>
      <c r="O37" s="4">
        <v>48.45</v>
      </c>
      <c r="P37" s="4">
        <v>51.06</v>
      </c>
      <c r="Q37" s="4">
        <v>39.9</v>
      </c>
      <c r="R37" s="4">
        <v>47.5</v>
      </c>
      <c r="S37" s="4">
        <v>52.25</v>
      </c>
      <c r="T37" s="4">
        <v>57</v>
      </c>
      <c r="U37" s="4">
        <v>59.85</v>
      </c>
      <c r="V37" s="4">
        <v>63.65</v>
      </c>
      <c r="W37" s="4">
        <v>54.15</v>
      </c>
      <c r="X37" s="4">
        <v>63.65</v>
      </c>
      <c r="Y37" s="4">
        <v>70.3</v>
      </c>
      <c r="Z37" s="4">
        <v>76.95</v>
      </c>
      <c r="AA37" s="4">
        <v>84.55</v>
      </c>
      <c r="AB37" s="4">
        <v>89.3</v>
      </c>
    </row>
    <row r="38" spans="3:28">
      <c r="C38" s="1">
        <v>40</v>
      </c>
      <c r="D38" s="1"/>
      <c r="E38" s="4">
        <v>19.95</v>
      </c>
      <c r="F38" s="4">
        <v>23.75</v>
      </c>
      <c r="G38" s="4">
        <v>26.13</v>
      </c>
      <c r="H38" s="4">
        <v>28.5</v>
      </c>
      <c r="I38" s="4">
        <v>29.93</v>
      </c>
      <c r="J38" s="4">
        <v>31.83</v>
      </c>
      <c r="K38" s="4">
        <v>30.64</v>
      </c>
      <c r="L38" s="4">
        <v>35.86</v>
      </c>
      <c r="M38" s="4">
        <v>39.659999999999997</v>
      </c>
      <c r="N38" s="4">
        <v>43.46</v>
      </c>
      <c r="O38" s="4">
        <v>48.45</v>
      </c>
      <c r="P38" s="4">
        <v>51.06</v>
      </c>
      <c r="Q38" s="4">
        <v>39.9</v>
      </c>
      <c r="R38" s="4">
        <v>47.5</v>
      </c>
      <c r="S38" s="4">
        <v>52.25</v>
      </c>
      <c r="T38" s="4">
        <v>57</v>
      </c>
      <c r="U38" s="4">
        <v>59.85</v>
      </c>
      <c r="V38" s="4">
        <v>63.65</v>
      </c>
      <c r="W38" s="4">
        <v>54.15</v>
      </c>
      <c r="X38" s="4">
        <v>63.65</v>
      </c>
      <c r="Y38" s="4">
        <v>70.3</v>
      </c>
      <c r="Z38" s="4">
        <v>76.95</v>
      </c>
      <c r="AA38" s="4">
        <v>84.55</v>
      </c>
      <c r="AB38" s="4">
        <v>89.3</v>
      </c>
    </row>
    <row r="39" spans="3:28">
      <c r="C39" s="1">
        <v>41</v>
      </c>
      <c r="D39" s="1"/>
      <c r="E39" s="4">
        <v>19.95</v>
      </c>
      <c r="F39" s="4">
        <v>23.75</v>
      </c>
      <c r="G39" s="4">
        <v>26.13</v>
      </c>
      <c r="H39" s="4">
        <v>28.5</v>
      </c>
      <c r="I39" s="4">
        <v>29.93</v>
      </c>
      <c r="J39" s="4">
        <v>31.83</v>
      </c>
      <c r="K39" s="4">
        <v>30.64</v>
      </c>
      <c r="L39" s="4">
        <v>35.86</v>
      </c>
      <c r="M39" s="4">
        <v>39.659999999999997</v>
      </c>
      <c r="N39" s="4">
        <v>43.46</v>
      </c>
      <c r="O39" s="4">
        <v>48.45</v>
      </c>
      <c r="P39" s="4">
        <v>51.06</v>
      </c>
      <c r="Q39" s="4">
        <v>39.9</v>
      </c>
      <c r="R39" s="4">
        <v>47.5</v>
      </c>
      <c r="S39" s="4">
        <v>52.25</v>
      </c>
      <c r="T39" s="4">
        <v>57</v>
      </c>
      <c r="U39" s="4">
        <v>59.85</v>
      </c>
      <c r="V39" s="4">
        <v>63.65</v>
      </c>
      <c r="W39" s="4">
        <v>54.15</v>
      </c>
      <c r="X39" s="4">
        <v>63.65</v>
      </c>
      <c r="Y39" s="4">
        <v>70.3</v>
      </c>
      <c r="Z39" s="4">
        <v>76.95</v>
      </c>
      <c r="AA39" s="4">
        <v>84.55</v>
      </c>
      <c r="AB39" s="4">
        <v>89.3</v>
      </c>
    </row>
    <row r="40" spans="3:28">
      <c r="C40" s="1">
        <v>42</v>
      </c>
      <c r="D40" s="1"/>
      <c r="E40" s="4">
        <v>19.95</v>
      </c>
      <c r="F40" s="4">
        <v>23.75</v>
      </c>
      <c r="G40" s="4">
        <v>26.13</v>
      </c>
      <c r="H40" s="4">
        <v>28.5</v>
      </c>
      <c r="I40" s="4">
        <v>29.93</v>
      </c>
      <c r="J40" s="4">
        <v>31.83</v>
      </c>
      <c r="K40" s="4">
        <v>30.64</v>
      </c>
      <c r="L40" s="4">
        <v>35.86</v>
      </c>
      <c r="M40" s="4">
        <v>39.659999999999997</v>
      </c>
      <c r="N40" s="4">
        <v>43.46</v>
      </c>
      <c r="O40" s="4">
        <v>48.45</v>
      </c>
      <c r="P40" s="4">
        <v>51.06</v>
      </c>
      <c r="Q40" s="4">
        <v>39.9</v>
      </c>
      <c r="R40" s="4">
        <v>47.5</v>
      </c>
      <c r="S40" s="4">
        <v>52.25</v>
      </c>
      <c r="T40" s="4">
        <v>57</v>
      </c>
      <c r="U40" s="4">
        <v>59.85</v>
      </c>
      <c r="V40" s="4">
        <v>63.65</v>
      </c>
      <c r="W40" s="4">
        <v>54.15</v>
      </c>
      <c r="X40" s="4">
        <v>63.65</v>
      </c>
      <c r="Y40" s="4">
        <v>70.3</v>
      </c>
      <c r="Z40" s="4">
        <v>76.95</v>
      </c>
      <c r="AA40" s="4">
        <v>84.55</v>
      </c>
      <c r="AB40" s="4">
        <v>89.3</v>
      </c>
    </row>
    <row r="41" spans="3:28">
      <c r="C41" s="1">
        <v>43</v>
      </c>
      <c r="D41" s="1"/>
      <c r="E41" s="4">
        <v>20.43</v>
      </c>
      <c r="F41" s="4">
        <v>24.23</v>
      </c>
      <c r="G41" s="4">
        <v>27.08</v>
      </c>
      <c r="H41" s="4">
        <v>29.45</v>
      </c>
      <c r="I41" s="4">
        <v>30.88</v>
      </c>
      <c r="J41" s="4">
        <v>33.25</v>
      </c>
      <c r="K41" s="4">
        <v>31.11</v>
      </c>
      <c r="L41" s="4">
        <v>36.340000000000003</v>
      </c>
      <c r="M41" s="4">
        <v>40.61</v>
      </c>
      <c r="N41" s="4">
        <v>44.41</v>
      </c>
      <c r="O41" s="4">
        <v>49.4</v>
      </c>
      <c r="P41" s="4">
        <v>52.49</v>
      </c>
      <c r="Q41" s="4">
        <v>40.85</v>
      </c>
      <c r="R41" s="4">
        <v>48.45</v>
      </c>
      <c r="S41" s="4">
        <v>54.15</v>
      </c>
      <c r="T41" s="4">
        <v>58.9</v>
      </c>
      <c r="U41" s="4">
        <v>61.75</v>
      </c>
      <c r="V41" s="4">
        <v>66.5</v>
      </c>
      <c r="W41" s="4">
        <v>55.1</v>
      </c>
      <c r="X41" s="4">
        <v>64.599999999999994</v>
      </c>
      <c r="Y41" s="4">
        <v>72.2</v>
      </c>
      <c r="Z41" s="4">
        <v>78.849999999999994</v>
      </c>
      <c r="AA41" s="4">
        <v>86.45</v>
      </c>
      <c r="AB41" s="4">
        <v>92.15</v>
      </c>
    </row>
    <row r="42" spans="3:28">
      <c r="C42" s="1">
        <v>44</v>
      </c>
      <c r="D42" s="1"/>
      <c r="E42" s="4">
        <v>20.9</v>
      </c>
      <c r="F42" s="4">
        <v>24.7</v>
      </c>
      <c r="G42" s="4">
        <v>28.03</v>
      </c>
      <c r="H42" s="4">
        <v>30.4</v>
      </c>
      <c r="I42" s="4">
        <v>31.83</v>
      </c>
      <c r="J42" s="4">
        <v>34.200000000000003</v>
      </c>
      <c r="K42" s="4">
        <v>31.59</v>
      </c>
      <c r="L42" s="4">
        <v>36.81</v>
      </c>
      <c r="M42" s="4">
        <v>41.56</v>
      </c>
      <c r="N42" s="4">
        <v>45.36</v>
      </c>
      <c r="O42" s="4">
        <v>50.35</v>
      </c>
      <c r="P42" s="4">
        <v>53.44</v>
      </c>
      <c r="Q42" s="4">
        <v>41.8</v>
      </c>
      <c r="R42" s="4">
        <v>49.4</v>
      </c>
      <c r="S42" s="4">
        <v>56.05</v>
      </c>
      <c r="T42" s="4">
        <v>60.8</v>
      </c>
      <c r="U42" s="4">
        <v>63.65</v>
      </c>
      <c r="V42" s="4">
        <v>68.400000000000006</v>
      </c>
      <c r="W42" s="4">
        <v>56.05</v>
      </c>
      <c r="X42" s="4">
        <v>65.55</v>
      </c>
      <c r="Y42" s="4">
        <v>74.099999999999994</v>
      </c>
      <c r="Z42" s="4">
        <v>80.75</v>
      </c>
      <c r="AA42" s="4">
        <v>88.35</v>
      </c>
      <c r="AB42" s="4">
        <v>94.05</v>
      </c>
    </row>
    <row r="43" spans="3:28">
      <c r="C43" s="1">
        <v>45</v>
      </c>
      <c r="D43" s="1"/>
      <c r="E43" s="4">
        <v>21.38</v>
      </c>
      <c r="F43" s="4">
        <v>25.18</v>
      </c>
      <c r="G43" s="4">
        <v>28.98</v>
      </c>
      <c r="H43" s="4">
        <v>31.35</v>
      </c>
      <c r="I43" s="4">
        <v>33.25</v>
      </c>
      <c r="J43" s="4">
        <v>35.15</v>
      </c>
      <c r="K43" s="4">
        <v>32.06</v>
      </c>
      <c r="L43" s="4">
        <v>37.29</v>
      </c>
      <c r="M43" s="4">
        <v>42.51</v>
      </c>
      <c r="N43" s="4">
        <v>46.31</v>
      </c>
      <c r="O43" s="4">
        <v>51.78</v>
      </c>
      <c r="P43" s="4">
        <v>54.39</v>
      </c>
      <c r="Q43" s="4">
        <v>42.75</v>
      </c>
      <c r="R43" s="4">
        <v>50.35</v>
      </c>
      <c r="S43" s="4">
        <v>57.95</v>
      </c>
      <c r="T43" s="4">
        <v>62.7</v>
      </c>
      <c r="U43" s="4">
        <v>66.5</v>
      </c>
      <c r="V43" s="4">
        <v>70.3</v>
      </c>
      <c r="W43" s="4">
        <v>57</v>
      </c>
      <c r="X43" s="4">
        <v>66.5</v>
      </c>
      <c r="Y43" s="4">
        <v>76</v>
      </c>
      <c r="Z43" s="4">
        <v>82.65</v>
      </c>
      <c r="AA43" s="4">
        <v>91.2</v>
      </c>
      <c r="AB43" s="4">
        <v>95.95</v>
      </c>
    </row>
    <row r="44" spans="3:28">
      <c r="C44" s="1">
        <v>46</v>
      </c>
      <c r="D44" s="1"/>
      <c r="E44" s="4">
        <v>21.85</v>
      </c>
      <c r="F44" s="4">
        <v>25.65</v>
      </c>
      <c r="G44" s="4">
        <v>29.93</v>
      </c>
      <c r="H44" s="4">
        <v>32.299999999999997</v>
      </c>
      <c r="I44" s="4">
        <v>34.200000000000003</v>
      </c>
      <c r="J44" s="4">
        <v>36.1</v>
      </c>
      <c r="K44" s="4">
        <v>32.54</v>
      </c>
      <c r="L44" s="4">
        <v>37.76</v>
      </c>
      <c r="M44" s="4">
        <v>43.46</v>
      </c>
      <c r="N44" s="4">
        <v>47.26</v>
      </c>
      <c r="O44" s="4">
        <v>52.73</v>
      </c>
      <c r="P44" s="4">
        <v>55.34</v>
      </c>
      <c r="Q44" s="4">
        <v>43.7</v>
      </c>
      <c r="R44" s="4">
        <v>51.3</v>
      </c>
      <c r="S44" s="4">
        <v>59.85</v>
      </c>
      <c r="T44" s="4">
        <v>64.599999999999994</v>
      </c>
      <c r="U44" s="4">
        <v>68.400000000000006</v>
      </c>
      <c r="V44" s="4">
        <v>72.2</v>
      </c>
      <c r="W44" s="4">
        <v>57.95</v>
      </c>
      <c r="X44" s="4">
        <v>67.45</v>
      </c>
      <c r="Y44" s="4">
        <v>77.900000000000006</v>
      </c>
      <c r="Z44" s="4">
        <v>84.55</v>
      </c>
      <c r="AA44" s="4">
        <v>93.1</v>
      </c>
      <c r="AB44" s="4">
        <v>97.85</v>
      </c>
    </row>
    <row r="45" spans="3:28">
      <c r="C45" s="1">
        <v>47</v>
      </c>
      <c r="D45" s="1"/>
      <c r="E45" s="4">
        <v>22.33</v>
      </c>
      <c r="F45" s="4">
        <v>26.13</v>
      </c>
      <c r="G45" s="4">
        <v>30.88</v>
      </c>
      <c r="H45" s="4">
        <v>33.25</v>
      </c>
      <c r="I45" s="4">
        <v>35.15</v>
      </c>
      <c r="J45" s="4">
        <v>37.049999999999997</v>
      </c>
      <c r="K45" s="4">
        <v>33.01</v>
      </c>
      <c r="L45" s="4">
        <v>38.24</v>
      </c>
      <c r="M45" s="4">
        <v>44.41</v>
      </c>
      <c r="N45" s="4">
        <v>48.21</v>
      </c>
      <c r="O45" s="4">
        <v>53.68</v>
      </c>
      <c r="P45" s="4">
        <v>56.29</v>
      </c>
      <c r="Q45" s="4">
        <v>44.65</v>
      </c>
      <c r="R45" s="4">
        <v>52.25</v>
      </c>
      <c r="S45" s="4">
        <v>61.75</v>
      </c>
      <c r="T45" s="4">
        <v>66.5</v>
      </c>
      <c r="U45" s="4">
        <v>70.3</v>
      </c>
      <c r="V45" s="4">
        <v>74.099999999999994</v>
      </c>
      <c r="W45" s="4">
        <v>58.9</v>
      </c>
      <c r="X45" s="4">
        <v>68.400000000000006</v>
      </c>
      <c r="Y45" s="4">
        <v>79.8</v>
      </c>
      <c r="Z45" s="4">
        <v>86.45</v>
      </c>
      <c r="AA45" s="4">
        <v>95</v>
      </c>
      <c r="AB45" s="4">
        <v>99.75</v>
      </c>
    </row>
    <row r="46" spans="3:28">
      <c r="C46" s="1">
        <v>48</v>
      </c>
      <c r="D46" s="1"/>
      <c r="E46" s="4">
        <v>22.8</v>
      </c>
      <c r="F46" s="4">
        <v>26.6</v>
      </c>
      <c r="G46" s="4">
        <v>31.83</v>
      </c>
      <c r="H46" s="4">
        <v>34.200000000000003</v>
      </c>
      <c r="I46" s="4">
        <v>36.1</v>
      </c>
      <c r="J46" s="4">
        <v>38</v>
      </c>
      <c r="K46" s="4">
        <v>33.49</v>
      </c>
      <c r="L46" s="4">
        <v>38.71</v>
      </c>
      <c r="M46" s="4">
        <v>45.36</v>
      </c>
      <c r="N46" s="4">
        <v>49.16</v>
      </c>
      <c r="O46" s="4">
        <v>54.63</v>
      </c>
      <c r="P46" s="4">
        <v>57.24</v>
      </c>
      <c r="Q46" s="4">
        <v>45.6</v>
      </c>
      <c r="R46" s="4">
        <v>53.2</v>
      </c>
      <c r="S46" s="4">
        <v>63.65</v>
      </c>
      <c r="T46" s="4">
        <v>68.400000000000006</v>
      </c>
      <c r="U46" s="4">
        <v>72.2</v>
      </c>
      <c r="V46" s="4">
        <v>76</v>
      </c>
      <c r="W46" s="4">
        <v>59.85</v>
      </c>
      <c r="X46" s="4">
        <v>69.349999999999994</v>
      </c>
      <c r="Y46" s="4">
        <v>81.7</v>
      </c>
      <c r="Z46" s="4">
        <v>88.35</v>
      </c>
      <c r="AA46" s="4">
        <v>96.9</v>
      </c>
      <c r="AB46" s="4">
        <v>101.65</v>
      </c>
    </row>
    <row r="47" spans="3:28">
      <c r="C47" s="1">
        <v>49</v>
      </c>
      <c r="D47" s="1"/>
      <c r="E47" s="4">
        <v>23.75</v>
      </c>
      <c r="F47" s="4">
        <v>27.08</v>
      </c>
      <c r="G47" s="4">
        <v>32.78</v>
      </c>
      <c r="H47" s="4">
        <v>35.15</v>
      </c>
      <c r="I47" s="4">
        <v>37.049999999999997</v>
      </c>
      <c r="J47" s="4">
        <v>38.950000000000003</v>
      </c>
      <c r="K47" s="4">
        <v>34.44</v>
      </c>
      <c r="L47" s="4">
        <v>39.19</v>
      </c>
      <c r="M47" s="4">
        <v>46.31</v>
      </c>
      <c r="N47" s="4">
        <v>50.11</v>
      </c>
      <c r="O47" s="4">
        <v>55.58</v>
      </c>
      <c r="P47" s="4">
        <v>58.19</v>
      </c>
      <c r="Q47" s="4">
        <v>47.5</v>
      </c>
      <c r="R47" s="4">
        <v>54.15</v>
      </c>
      <c r="S47" s="4">
        <v>65.55</v>
      </c>
      <c r="T47" s="4">
        <v>70.3</v>
      </c>
      <c r="U47" s="4">
        <v>74.099999999999994</v>
      </c>
      <c r="V47" s="4">
        <v>77.900000000000006</v>
      </c>
      <c r="W47" s="4">
        <v>61.75</v>
      </c>
      <c r="X47" s="4">
        <v>70.3</v>
      </c>
      <c r="Y47" s="4">
        <v>83.6</v>
      </c>
      <c r="Z47" s="4">
        <v>90.25</v>
      </c>
      <c r="AA47" s="4">
        <v>98.8</v>
      </c>
      <c r="AB47" s="4">
        <v>103.55</v>
      </c>
    </row>
    <row r="48" spans="3:28">
      <c r="C48" s="1">
        <v>50</v>
      </c>
      <c r="D48" s="1"/>
      <c r="E48" s="4">
        <v>24.7</v>
      </c>
      <c r="F48" s="4">
        <v>27.55</v>
      </c>
      <c r="G48" s="4">
        <v>33.729999999999997</v>
      </c>
      <c r="H48" s="4">
        <v>36.1</v>
      </c>
      <c r="I48" s="4">
        <v>38</v>
      </c>
      <c r="J48" s="4">
        <v>39.9</v>
      </c>
      <c r="K48" s="4">
        <v>35.39</v>
      </c>
      <c r="L48" s="4">
        <v>39.659999999999997</v>
      </c>
      <c r="M48" s="4">
        <v>47.26</v>
      </c>
      <c r="N48" s="4">
        <v>51.06</v>
      </c>
      <c r="O48" s="4">
        <v>56.53</v>
      </c>
      <c r="P48" s="4">
        <v>59.14</v>
      </c>
      <c r="Q48" s="4">
        <v>49.4</v>
      </c>
      <c r="R48" s="4">
        <v>55.1</v>
      </c>
      <c r="S48" s="4">
        <v>67.45</v>
      </c>
      <c r="T48" s="4">
        <v>72.2</v>
      </c>
      <c r="U48" s="4">
        <v>76</v>
      </c>
      <c r="V48" s="4">
        <v>79.8</v>
      </c>
      <c r="W48" s="4">
        <v>63.65</v>
      </c>
      <c r="X48" s="4">
        <v>71.25</v>
      </c>
      <c r="Y48" s="4">
        <v>85.5</v>
      </c>
      <c r="Z48" s="4">
        <v>92.15</v>
      </c>
      <c r="AA48" s="4">
        <v>100.7</v>
      </c>
      <c r="AB48" s="4">
        <v>105.45</v>
      </c>
    </row>
    <row r="49" spans="3:28">
      <c r="C49" s="1">
        <v>51</v>
      </c>
      <c r="D49" s="1"/>
      <c r="E49" s="4">
        <v>25.65</v>
      </c>
      <c r="F49" s="4">
        <v>28.03</v>
      </c>
      <c r="G49" s="4">
        <v>34.68</v>
      </c>
      <c r="H49" s="4">
        <v>37.049999999999997</v>
      </c>
      <c r="I49" s="4">
        <v>38.950000000000003</v>
      </c>
      <c r="J49" s="4">
        <v>40.85</v>
      </c>
      <c r="K49" s="4">
        <v>36.340000000000003</v>
      </c>
      <c r="L49" s="4">
        <v>40.14</v>
      </c>
      <c r="M49" s="4">
        <v>48.21</v>
      </c>
      <c r="N49" s="4">
        <v>52.01</v>
      </c>
      <c r="O49" s="4">
        <v>57.48</v>
      </c>
      <c r="P49" s="4">
        <v>60.09</v>
      </c>
      <c r="Q49" s="4">
        <v>51.3</v>
      </c>
      <c r="R49" s="4">
        <v>56.05</v>
      </c>
      <c r="S49" s="4">
        <v>69.349999999999994</v>
      </c>
      <c r="T49" s="4">
        <v>74.099999999999994</v>
      </c>
      <c r="U49" s="4">
        <v>77.900000000000006</v>
      </c>
      <c r="V49" s="4">
        <v>81.7</v>
      </c>
      <c r="W49" s="4">
        <v>65.55</v>
      </c>
      <c r="X49" s="4">
        <v>72.2</v>
      </c>
      <c r="Y49" s="4">
        <v>87.4</v>
      </c>
      <c r="Z49" s="4">
        <v>94.05</v>
      </c>
      <c r="AA49" s="4">
        <v>102.6</v>
      </c>
      <c r="AB49" s="4">
        <v>107.35</v>
      </c>
    </row>
    <row r="50" spans="3:28">
      <c r="C50" s="1">
        <v>52</v>
      </c>
      <c r="D50" s="1"/>
      <c r="E50" s="4">
        <v>26.6</v>
      </c>
      <c r="F50" s="4">
        <v>28.5</v>
      </c>
      <c r="G50" s="4">
        <v>35.630000000000003</v>
      </c>
      <c r="H50" s="4">
        <v>38</v>
      </c>
      <c r="I50" s="4">
        <v>39.9</v>
      </c>
      <c r="J50" s="4">
        <v>41.8</v>
      </c>
      <c r="K50" s="4">
        <v>37.29</v>
      </c>
      <c r="L50" s="4">
        <v>40.61</v>
      </c>
      <c r="M50" s="4">
        <v>49.16</v>
      </c>
      <c r="N50" s="4">
        <v>52.96</v>
      </c>
      <c r="O50" s="4">
        <v>58.43</v>
      </c>
      <c r="P50" s="4">
        <v>61.04</v>
      </c>
      <c r="Q50" s="4">
        <v>53.2</v>
      </c>
      <c r="R50" s="4">
        <v>57</v>
      </c>
      <c r="S50" s="4">
        <v>71.25</v>
      </c>
      <c r="T50" s="4">
        <v>76</v>
      </c>
      <c r="U50" s="4">
        <v>79.8</v>
      </c>
      <c r="V50" s="4">
        <v>83.6</v>
      </c>
      <c r="W50" s="4">
        <v>67.45</v>
      </c>
      <c r="X50" s="4">
        <v>73.150000000000006</v>
      </c>
      <c r="Y50" s="4">
        <v>89.3</v>
      </c>
      <c r="Z50" s="4">
        <v>95.95</v>
      </c>
      <c r="AA50" s="4">
        <v>104.5</v>
      </c>
      <c r="AB50" s="4">
        <v>109.25</v>
      </c>
    </row>
    <row r="51" spans="3:28">
      <c r="C51" s="1">
        <v>53</v>
      </c>
      <c r="D51" s="1"/>
      <c r="E51" s="4">
        <v>27.55</v>
      </c>
      <c r="F51" s="4">
        <v>29.45</v>
      </c>
      <c r="G51" s="4">
        <v>36.58</v>
      </c>
      <c r="H51" s="4">
        <v>38.950000000000003</v>
      </c>
      <c r="I51" s="4">
        <v>41.33</v>
      </c>
      <c r="J51" s="4">
        <v>43.23</v>
      </c>
      <c r="K51" s="4">
        <v>38.24</v>
      </c>
      <c r="L51" s="4">
        <v>41.56</v>
      </c>
      <c r="M51" s="4">
        <v>50.11</v>
      </c>
      <c r="N51" s="4">
        <v>53.91</v>
      </c>
      <c r="O51" s="4">
        <v>59.85</v>
      </c>
      <c r="P51" s="4">
        <v>62.46</v>
      </c>
      <c r="Q51" s="4">
        <v>55.1</v>
      </c>
      <c r="R51" s="4">
        <v>58.9</v>
      </c>
      <c r="S51" s="4">
        <v>73.150000000000006</v>
      </c>
      <c r="T51" s="4">
        <v>77.900000000000006</v>
      </c>
      <c r="U51" s="4">
        <v>82.65</v>
      </c>
      <c r="V51" s="4">
        <v>86.45</v>
      </c>
      <c r="W51" s="4">
        <v>69.349999999999994</v>
      </c>
      <c r="X51" s="4">
        <v>75.05</v>
      </c>
      <c r="Y51" s="4">
        <v>91.2</v>
      </c>
      <c r="Z51" s="4">
        <v>97.85</v>
      </c>
      <c r="AA51" s="4">
        <v>107.35</v>
      </c>
      <c r="AB51" s="4">
        <v>112.1</v>
      </c>
    </row>
    <row r="52" spans="3:28">
      <c r="C52" s="1">
        <v>54</v>
      </c>
      <c r="D52" s="1"/>
      <c r="E52" s="4">
        <v>28.5</v>
      </c>
      <c r="F52" s="4">
        <v>30.4</v>
      </c>
      <c r="G52" s="4">
        <v>37.53</v>
      </c>
      <c r="H52" s="4">
        <v>39.9</v>
      </c>
      <c r="I52" s="4">
        <v>42.75</v>
      </c>
      <c r="J52" s="4">
        <v>44.65</v>
      </c>
      <c r="K52" s="4">
        <v>39.19</v>
      </c>
      <c r="L52" s="4">
        <v>42.51</v>
      </c>
      <c r="M52" s="4">
        <v>51.06</v>
      </c>
      <c r="N52" s="4">
        <v>54.86</v>
      </c>
      <c r="O52" s="4">
        <v>61.28</v>
      </c>
      <c r="P52" s="4">
        <v>63.89</v>
      </c>
      <c r="Q52" s="4">
        <v>57</v>
      </c>
      <c r="R52" s="4">
        <v>60.8</v>
      </c>
      <c r="S52" s="4">
        <v>75.05</v>
      </c>
      <c r="T52" s="4">
        <v>79.8</v>
      </c>
      <c r="U52" s="4">
        <v>85.5</v>
      </c>
      <c r="V52" s="4">
        <v>89.3</v>
      </c>
      <c r="W52" s="4">
        <v>71.25</v>
      </c>
      <c r="X52" s="4">
        <v>76.95</v>
      </c>
      <c r="Y52" s="4">
        <v>93.1</v>
      </c>
      <c r="Z52" s="4">
        <v>99.75</v>
      </c>
      <c r="AA52" s="4">
        <v>110.2</v>
      </c>
      <c r="AB52" s="4">
        <v>114.95</v>
      </c>
    </row>
    <row r="53" spans="3:28">
      <c r="C53" s="1">
        <v>55</v>
      </c>
      <c r="D53" s="1"/>
      <c r="E53" s="4">
        <v>29.45</v>
      </c>
      <c r="F53" s="4">
        <v>31.35</v>
      </c>
      <c r="G53" s="4">
        <v>38.479999999999997</v>
      </c>
      <c r="H53" s="4">
        <v>40.85</v>
      </c>
      <c r="I53" s="4">
        <v>44.18</v>
      </c>
      <c r="J53" s="4">
        <v>46.08</v>
      </c>
      <c r="K53" s="4">
        <v>40.14</v>
      </c>
      <c r="L53" s="4">
        <v>43.46</v>
      </c>
      <c r="M53" s="4">
        <v>52.01</v>
      </c>
      <c r="N53" s="4">
        <v>55.81</v>
      </c>
      <c r="O53" s="4">
        <v>62.7</v>
      </c>
      <c r="P53" s="4">
        <v>65.31</v>
      </c>
      <c r="Q53" s="4">
        <v>58.9</v>
      </c>
      <c r="R53" s="4">
        <v>62.7</v>
      </c>
      <c r="S53" s="4">
        <v>76.95</v>
      </c>
      <c r="T53" s="4">
        <v>81.7</v>
      </c>
      <c r="U53" s="4">
        <v>88.35</v>
      </c>
      <c r="V53" s="4">
        <v>92.15</v>
      </c>
      <c r="W53" s="4">
        <v>73.150000000000006</v>
      </c>
      <c r="X53" s="4">
        <v>78.849999999999994</v>
      </c>
      <c r="Y53" s="4">
        <v>95</v>
      </c>
      <c r="Z53" s="4">
        <v>101.65</v>
      </c>
      <c r="AA53" s="4">
        <v>113.05</v>
      </c>
      <c r="AB53" s="4">
        <v>117.8</v>
      </c>
    </row>
    <row r="54" spans="3:28">
      <c r="C54" s="1">
        <v>56</v>
      </c>
      <c r="D54" s="1"/>
      <c r="E54" s="4">
        <v>29.93</v>
      </c>
      <c r="F54" s="4">
        <v>32.299999999999997</v>
      </c>
      <c r="G54" s="4">
        <v>39.43</v>
      </c>
      <c r="H54" s="4">
        <v>41.8</v>
      </c>
      <c r="I54" s="4">
        <v>45.6</v>
      </c>
      <c r="J54" s="4">
        <v>47.5</v>
      </c>
      <c r="K54" s="4">
        <v>40.61</v>
      </c>
      <c r="L54" s="4">
        <v>44.41</v>
      </c>
      <c r="M54" s="4">
        <v>52.96</v>
      </c>
      <c r="N54" s="4">
        <v>56.76</v>
      </c>
      <c r="O54" s="4">
        <v>64.13</v>
      </c>
      <c r="P54" s="4">
        <v>66.739999999999995</v>
      </c>
      <c r="Q54" s="4">
        <v>59.85</v>
      </c>
      <c r="R54" s="4">
        <v>64.599999999999994</v>
      </c>
      <c r="S54" s="4">
        <v>78.849999999999994</v>
      </c>
      <c r="T54" s="4">
        <v>83.6</v>
      </c>
      <c r="U54" s="4">
        <v>91.2</v>
      </c>
      <c r="V54" s="4">
        <v>95</v>
      </c>
      <c r="W54" s="4">
        <v>74.099999999999994</v>
      </c>
      <c r="X54" s="4">
        <v>80.75</v>
      </c>
      <c r="Y54" s="4">
        <v>96.9</v>
      </c>
      <c r="Z54" s="4">
        <v>103.55</v>
      </c>
      <c r="AA54" s="4">
        <v>115.9</v>
      </c>
      <c r="AB54" s="4">
        <v>120.65</v>
      </c>
    </row>
    <row r="55" spans="3:28">
      <c r="C55" s="1">
        <v>57</v>
      </c>
      <c r="D55" s="1"/>
      <c r="E55" s="4">
        <v>30.4</v>
      </c>
      <c r="F55" s="4">
        <v>33.25</v>
      </c>
      <c r="G55" s="4">
        <v>40.380000000000003</v>
      </c>
      <c r="H55" s="4">
        <v>42.75</v>
      </c>
      <c r="I55" s="4">
        <v>47.5</v>
      </c>
      <c r="J55" s="4">
        <v>49.4</v>
      </c>
      <c r="K55" s="4">
        <v>41.09</v>
      </c>
      <c r="L55" s="4">
        <v>45.36</v>
      </c>
      <c r="M55" s="4">
        <v>53.91</v>
      </c>
      <c r="N55" s="4">
        <v>57.71</v>
      </c>
      <c r="O55" s="4">
        <v>66.03</v>
      </c>
      <c r="P55" s="4">
        <v>68.64</v>
      </c>
      <c r="Q55" s="4">
        <v>60.8</v>
      </c>
      <c r="R55" s="4">
        <v>66.5</v>
      </c>
      <c r="S55" s="4">
        <v>80.75</v>
      </c>
      <c r="T55" s="4">
        <v>85.5</v>
      </c>
      <c r="U55" s="4">
        <v>95</v>
      </c>
      <c r="V55" s="4">
        <v>98.8</v>
      </c>
      <c r="W55" s="4">
        <v>75.05</v>
      </c>
      <c r="X55" s="4">
        <v>82.65</v>
      </c>
      <c r="Y55" s="4">
        <v>98.8</v>
      </c>
      <c r="Z55" s="4">
        <v>105.45</v>
      </c>
      <c r="AA55" s="4">
        <v>119.7</v>
      </c>
      <c r="AB55" s="4">
        <v>124.45</v>
      </c>
    </row>
    <row r="56" spans="3:28">
      <c r="C56" s="1">
        <v>58</v>
      </c>
      <c r="D56" s="1"/>
      <c r="E56" s="4">
        <v>31.35</v>
      </c>
      <c r="F56" s="4">
        <v>34.200000000000003</v>
      </c>
      <c r="G56" s="4">
        <v>41.33</v>
      </c>
      <c r="H56" s="4">
        <v>43.7</v>
      </c>
      <c r="I56" s="4">
        <v>49.4</v>
      </c>
      <c r="J56" s="4">
        <v>51.3</v>
      </c>
      <c r="K56" s="4">
        <v>42.04</v>
      </c>
      <c r="L56" s="4">
        <v>46.31</v>
      </c>
      <c r="M56" s="4">
        <v>54.86</v>
      </c>
      <c r="N56" s="4">
        <v>58.66</v>
      </c>
      <c r="O56" s="4">
        <v>67.930000000000007</v>
      </c>
      <c r="P56" s="4">
        <v>70.540000000000006</v>
      </c>
      <c r="Q56" s="4">
        <v>62.7</v>
      </c>
      <c r="R56" s="4">
        <v>68.400000000000006</v>
      </c>
      <c r="S56" s="4">
        <v>82.65</v>
      </c>
      <c r="T56" s="4">
        <v>87.4</v>
      </c>
      <c r="U56" s="4">
        <v>98.8</v>
      </c>
      <c r="V56" s="4">
        <v>102.6</v>
      </c>
      <c r="W56" s="4">
        <v>76.95</v>
      </c>
      <c r="X56" s="4">
        <v>84.55</v>
      </c>
      <c r="Y56" s="4">
        <v>100.7</v>
      </c>
      <c r="Z56" s="4">
        <v>107.35</v>
      </c>
      <c r="AA56" s="4">
        <v>123.5</v>
      </c>
      <c r="AB56" s="4">
        <v>128.25</v>
      </c>
    </row>
    <row r="57" spans="3:28">
      <c r="C57" s="1">
        <v>59</v>
      </c>
      <c r="D57" s="1"/>
      <c r="E57" s="4">
        <v>31.35</v>
      </c>
      <c r="F57" s="4">
        <v>35.15</v>
      </c>
      <c r="G57" s="4">
        <v>42.28</v>
      </c>
      <c r="H57" s="4">
        <v>44.65</v>
      </c>
      <c r="I57" s="4">
        <v>51.3</v>
      </c>
      <c r="J57" s="4">
        <v>53.2</v>
      </c>
      <c r="K57" s="4">
        <v>42.04</v>
      </c>
      <c r="L57" s="4">
        <v>47.26</v>
      </c>
      <c r="M57" s="4">
        <v>55.81</v>
      </c>
      <c r="N57" s="4">
        <v>59.61</v>
      </c>
      <c r="O57" s="4">
        <v>69.83</v>
      </c>
      <c r="P57" s="4">
        <v>72.44</v>
      </c>
      <c r="Q57" s="4">
        <v>62.7</v>
      </c>
      <c r="R57" s="4">
        <v>70.3</v>
      </c>
      <c r="S57" s="4">
        <v>84.55</v>
      </c>
      <c r="T57" s="4">
        <v>89.3</v>
      </c>
      <c r="U57" s="4">
        <v>102.6</v>
      </c>
      <c r="V57" s="4">
        <v>106.4</v>
      </c>
      <c r="W57" s="4">
        <v>76.95</v>
      </c>
      <c r="X57" s="4">
        <v>86.45</v>
      </c>
      <c r="Y57" s="4">
        <v>102.6</v>
      </c>
      <c r="Z57" s="4">
        <v>109.25</v>
      </c>
      <c r="AA57" s="4">
        <v>127.3</v>
      </c>
      <c r="AB57" s="4">
        <v>132.05000000000001</v>
      </c>
    </row>
    <row r="58" spans="3:28">
      <c r="C58" s="1">
        <v>60</v>
      </c>
      <c r="D58" s="1"/>
      <c r="E58" s="4">
        <v>31.35</v>
      </c>
      <c r="F58" s="4">
        <v>35.15</v>
      </c>
      <c r="G58" s="4">
        <v>42.75</v>
      </c>
      <c r="H58" s="4">
        <v>45.6</v>
      </c>
      <c r="I58" s="4">
        <v>52.25</v>
      </c>
      <c r="J58" s="4">
        <v>54.15</v>
      </c>
      <c r="K58" s="4">
        <v>42.04</v>
      </c>
      <c r="L58" s="4">
        <v>47.26</v>
      </c>
      <c r="M58" s="4">
        <v>56.29</v>
      </c>
      <c r="N58" s="4">
        <v>60.56</v>
      </c>
      <c r="O58" s="4">
        <v>70.78</v>
      </c>
      <c r="P58" s="4">
        <v>73.39</v>
      </c>
      <c r="Q58" s="4">
        <v>62.7</v>
      </c>
      <c r="R58" s="4">
        <v>70.3</v>
      </c>
      <c r="S58" s="4">
        <v>85.5</v>
      </c>
      <c r="T58" s="4">
        <v>91.2</v>
      </c>
      <c r="U58" s="4">
        <v>104.5</v>
      </c>
      <c r="V58" s="4">
        <v>108.3</v>
      </c>
      <c r="W58" s="4">
        <v>76.95</v>
      </c>
      <c r="X58" s="4">
        <v>86.45</v>
      </c>
      <c r="Y58" s="4">
        <v>103.55</v>
      </c>
      <c r="Z58" s="4">
        <v>111.15</v>
      </c>
      <c r="AA58" s="4">
        <v>129.19999999999999</v>
      </c>
      <c r="AB58" s="4">
        <v>133.94999999999999</v>
      </c>
    </row>
    <row r="59" spans="3:28">
      <c r="C59" s="1">
        <v>61</v>
      </c>
      <c r="D59" s="1"/>
      <c r="E59" s="4">
        <v>31.35</v>
      </c>
      <c r="F59" s="4">
        <v>36.1</v>
      </c>
      <c r="G59" s="4">
        <v>43.23</v>
      </c>
      <c r="H59" s="4">
        <v>46.55</v>
      </c>
      <c r="I59" s="4">
        <v>54.15</v>
      </c>
      <c r="J59" s="4">
        <v>56.05</v>
      </c>
      <c r="K59" s="4">
        <v>42.04</v>
      </c>
      <c r="L59" s="4">
        <v>48.21</v>
      </c>
      <c r="M59" s="4">
        <v>56.76</v>
      </c>
      <c r="N59" s="4">
        <v>61.51</v>
      </c>
      <c r="O59" s="4">
        <v>72.680000000000007</v>
      </c>
      <c r="P59" s="4">
        <v>75.290000000000006</v>
      </c>
      <c r="Q59" s="4">
        <v>62.7</v>
      </c>
      <c r="R59" s="4">
        <v>72.2</v>
      </c>
      <c r="S59" s="4">
        <v>86.45</v>
      </c>
      <c r="T59" s="4">
        <v>93.1</v>
      </c>
      <c r="U59" s="4">
        <v>108.3</v>
      </c>
      <c r="V59" s="4">
        <v>112.1</v>
      </c>
      <c r="W59" s="4">
        <v>76.95</v>
      </c>
      <c r="X59" s="4">
        <v>88.35</v>
      </c>
      <c r="Y59" s="4">
        <v>104.5</v>
      </c>
      <c r="Z59" s="4">
        <v>113.05</v>
      </c>
      <c r="AA59" s="4">
        <v>133</v>
      </c>
      <c r="AB59" s="4">
        <v>137.75</v>
      </c>
    </row>
    <row r="60" spans="3:28">
      <c r="C60" s="1">
        <v>62</v>
      </c>
      <c r="D60" s="1"/>
      <c r="E60" s="4">
        <v>31.35</v>
      </c>
      <c r="F60" s="4">
        <v>37.049999999999997</v>
      </c>
      <c r="G60" s="4">
        <v>43.7</v>
      </c>
      <c r="H60" s="4">
        <v>47.5</v>
      </c>
      <c r="I60" s="4">
        <v>56.53</v>
      </c>
      <c r="J60" s="4">
        <v>58.43</v>
      </c>
      <c r="K60" s="4">
        <v>42.04</v>
      </c>
      <c r="L60" s="4">
        <v>49.16</v>
      </c>
      <c r="M60" s="4">
        <v>57.24</v>
      </c>
      <c r="N60" s="4">
        <v>62.46</v>
      </c>
      <c r="O60" s="4">
        <v>75.05</v>
      </c>
      <c r="P60" s="4">
        <v>77.66</v>
      </c>
      <c r="Q60" s="4">
        <v>62.7</v>
      </c>
      <c r="R60" s="4">
        <v>74.099999999999994</v>
      </c>
      <c r="S60" s="4">
        <v>87.4</v>
      </c>
      <c r="T60" s="4">
        <v>95</v>
      </c>
      <c r="U60" s="4">
        <v>113.05</v>
      </c>
      <c r="V60" s="4">
        <v>116.85</v>
      </c>
      <c r="W60" s="4">
        <v>76.95</v>
      </c>
      <c r="X60" s="4">
        <v>90.25</v>
      </c>
      <c r="Y60" s="4">
        <v>105.45</v>
      </c>
      <c r="Z60" s="4">
        <v>114.95</v>
      </c>
      <c r="AA60" s="4">
        <v>137.75</v>
      </c>
      <c r="AB60" s="4">
        <v>142.5</v>
      </c>
    </row>
    <row r="61" spans="3:28">
      <c r="C61" s="1">
        <v>63</v>
      </c>
      <c r="D61" s="1"/>
      <c r="E61" s="4">
        <v>31.35</v>
      </c>
      <c r="F61" s="4">
        <v>38</v>
      </c>
      <c r="G61" s="4">
        <v>44.18</v>
      </c>
      <c r="H61" s="4">
        <v>48.45</v>
      </c>
      <c r="I61" s="4">
        <v>58.9</v>
      </c>
      <c r="J61" s="4">
        <v>60.8</v>
      </c>
      <c r="K61" s="4">
        <v>42.04</v>
      </c>
      <c r="L61" s="4">
        <v>50.11</v>
      </c>
      <c r="M61" s="4">
        <v>57.71</v>
      </c>
      <c r="N61" s="4">
        <v>63.41</v>
      </c>
      <c r="O61" s="4">
        <v>77.430000000000007</v>
      </c>
      <c r="P61" s="4">
        <v>80.040000000000006</v>
      </c>
      <c r="Q61" s="4">
        <v>62.7</v>
      </c>
      <c r="R61" s="4">
        <v>76</v>
      </c>
      <c r="S61" s="4">
        <v>88.35</v>
      </c>
      <c r="T61" s="4">
        <v>96.9</v>
      </c>
      <c r="U61" s="4">
        <v>117.8</v>
      </c>
      <c r="V61" s="4">
        <v>121.6</v>
      </c>
      <c r="W61" s="4">
        <v>76.95</v>
      </c>
      <c r="X61" s="4">
        <v>92.15</v>
      </c>
      <c r="Y61" s="4">
        <v>106.4</v>
      </c>
      <c r="Z61" s="4">
        <v>116.85</v>
      </c>
      <c r="AA61" s="4">
        <v>142.5</v>
      </c>
      <c r="AB61" s="4">
        <v>147.25</v>
      </c>
    </row>
    <row r="62" spans="3:28">
      <c r="C62" s="1">
        <v>64</v>
      </c>
      <c r="D62" s="1"/>
      <c r="E62" s="4">
        <v>31.35</v>
      </c>
      <c r="F62" s="4">
        <v>38.479999999999997</v>
      </c>
      <c r="G62" s="4">
        <v>45.13</v>
      </c>
      <c r="H62" s="4">
        <v>54.15</v>
      </c>
      <c r="I62" s="4">
        <v>61.75</v>
      </c>
      <c r="J62" s="4">
        <v>63.65</v>
      </c>
      <c r="K62" s="4">
        <v>42.04</v>
      </c>
      <c r="L62" s="4">
        <v>50.59</v>
      </c>
      <c r="M62" s="4">
        <v>58.66</v>
      </c>
      <c r="N62" s="4">
        <v>69.11</v>
      </c>
      <c r="O62" s="4">
        <v>80.28</v>
      </c>
      <c r="P62" s="4">
        <v>82.89</v>
      </c>
      <c r="Q62" s="4">
        <v>62.7</v>
      </c>
      <c r="R62" s="4">
        <v>76.95</v>
      </c>
      <c r="S62" s="4">
        <v>90.25</v>
      </c>
      <c r="T62" s="4">
        <v>108.3</v>
      </c>
      <c r="U62" s="4">
        <v>123.5</v>
      </c>
      <c r="V62" s="4">
        <v>127.3</v>
      </c>
      <c r="W62" s="4">
        <v>76.95</v>
      </c>
      <c r="X62" s="4">
        <v>93.1</v>
      </c>
      <c r="Y62" s="4">
        <v>108.3</v>
      </c>
      <c r="Z62" s="4">
        <v>128.25</v>
      </c>
      <c r="AA62" s="4">
        <v>148.19999999999999</v>
      </c>
      <c r="AB62" s="4">
        <v>152.94999999999999</v>
      </c>
    </row>
    <row r="63" spans="3:28">
      <c r="C63" s="1">
        <v>65</v>
      </c>
      <c r="D63" s="1"/>
      <c r="E63" s="4">
        <v>31.35</v>
      </c>
      <c r="F63" s="4">
        <v>38.479999999999997</v>
      </c>
      <c r="G63" s="4">
        <v>45.13</v>
      </c>
      <c r="H63" s="4">
        <v>54.15</v>
      </c>
      <c r="I63" s="4">
        <v>64.599999999999994</v>
      </c>
      <c r="J63" s="4">
        <v>66.5</v>
      </c>
      <c r="K63" s="4">
        <v>42.04</v>
      </c>
      <c r="L63" s="4">
        <v>50.59</v>
      </c>
      <c r="M63" s="4">
        <v>58.66</v>
      </c>
      <c r="N63" s="4">
        <v>69.11</v>
      </c>
      <c r="O63" s="4">
        <v>83.13</v>
      </c>
      <c r="P63" s="4">
        <v>85.74</v>
      </c>
      <c r="Q63" s="4">
        <v>62.7</v>
      </c>
      <c r="R63" s="4">
        <v>76.95</v>
      </c>
      <c r="S63" s="4">
        <v>90.25</v>
      </c>
      <c r="T63" s="4">
        <v>108.3</v>
      </c>
      <c r="U63" s="4">
        <v>129.19999999999999</v>
      </c>
      <c r="V63" s="4">
        <v>133</v>
      </c>
      <c r="W63" s="4">
        <v>76.95</v>
      </c>
      <c r="X63" s="4">
        <v>93.1</v>
      </c>
      <c r="Y63" s="4">
        <v>108.3</v>
      </c>
      <c r="Z63" s="4">
        <v>128.25</v>
      </c>
      <c r="AA63" s="4">
        <v>153.9</v>
      </c>
      <c r="AB63" s="4">
        <v>158.65</v>
      </c>
    </row>
    <row r="64" spans="3:28">
      <c r="C64" s="1">
        <v>66</v>
      </c>
      <c r="D64" s="1"/>
      <c r="E64" s="4">
        <v>34.200000000000003</v>
      </c>
      <c r="F64" s="4">
        <v>38.479999999999997</v>
      </c>
      <c r="G64" s="4">
        <v>46.08</v>
      </c>
      <c r="H64" s="4">
        <v>54.15</v>
      </c>
      <c r="I64" s="4">
        <v>67.45</v>
      </c>
      <c r="J64" s="4">
        <v>69.349999999999994</v>
      </c>
      <c r="K64" s="4">
        <v>44.89</v>
      </c>
      <c r="L64" s="4">
        <v>50.59</v>
      </c>
      <c r="M64" s="4">
        <v>59.61</v>
      </c>
      <c r="N64" s="4">
        <v>69.11</v>
      </c>
      <c r="O64" s="4">
        <v>85.98</v>
      </c>
      <c r="P64" s="4">
        <v>88.59</v>
      </c>
      <c r="Q64" s="4">
        <v>68.400000000000006</v>
      </c>
      <c r="R64" s="4">
        <v>76.95</v>
      </c>
      <c r="S64" s="4">
        <v>92.15</v>
      </c>
      <c r="T64" s="4">
        <v>108.3</v>
      </c>
      <c r="U64" s="4">
        <v>134.9</v>
      </c>
      <c r="V64" s="4">
        <v>138.69999999999999</v>
      </c>
      <c r="W64" s="4">
        <v>82.65</v>
      </c>
      <c r="X64" s="4">
        <v>93.1</v>
      </c>
      <c r="Y64" s="4">
        <v>110.2</v>
      </c>
      <c r="Z64" s="4">
        <v>128.25</v>
      </c>
      <c r="AA64" s="4">
        <v>159.6</v>
      </c>
      <c r="AB64" s="4">
        <v>164.35</v>
      </c>
    </row>
    <row r="65" spans="3:28">
      <c r="C65" s="1">
        <v>67</v>
      </c>
      <c r="D65" s="1"/>
      <c r="E65" s="4">
        <v>36.1</v>
      </c>
      <c r="F65" s="4">
        <v>40.380000000000003</v>
      </c>
      <c r="G65" s="4">
        <v>46.55</v>
      </c>
      <c r="H65" s="4">
        <v>55.1</v>
      </c>
      <c r="I65" s="4">
        <v>70.78</v>
      </c>
      <c r="J65" s="4">
        <v>72.680000000000007</v>
      </c>
      <c r="K65" s="4">
        <v>46.79</v>
      </c>
      <c r="L65" s="4">
        <v>52.49</v>
      </c>
      <c r="M65" s="4">
        <v>60.09</v>
      </c>
      <c r="N65" s="4">
        <v>70.06</v>
      </c>
      <c r="O65" s="4">
        <v>89.3</v>
      </c>
      <c r="P65" s="4">
        <v>91.91</v>
      </c>
      <c r="Q65" s="4">
        <v>72.2</v>
      </c>
      <c r="R65" s="4">
        <v>80.75</v>
      </c>
      <c r="S65" s="4">
        <v>93.1</v>
      </c>
      <c r="T65" s="4">
        <v>110.2</v>
      </c>
      <c r="U65" s="4">
        <v>141.55000000000001</v>
      </c>
      <c r="V65" s="4">
        <v>145.35</v>
      </c>
      <c r="W65" s="4">
        <v>86.45</v>
      </c>
      <c r="X65" s="4">
        <v>96.9</v>
      </c>
      <c r="Y65" s="4">
        <v>111.15</v>
      </c>
      <c r="Z65" s="4">
        <v>130.15</v>
      </c>
      <c r="AA65" s="4">
        <v>166.25</v>
      </c>
      <c r="AB65" s="4">
        <v>171</v>
      </c>
    </row>
    <row r="66" spans="3:28">
      <c r="C66" s="1">
        <v>68</v>
      </c>
      <c r="D66" s="1"/>
      <c r="E66" s="4">
        <v>37.53</v>
      </c>
      <c r="F66" s="4">
        <v>42.28</v>
      </c>
      <c r="G66" s="4">
        <v>47.5</v>
      </c>
      <c r="H66" s="4">
        <v>55.58</v>
      </c>
      <c r="I66" s="4">
        <v>73.63</v>
      </c>
      <c r="J66" s="4">
        <v>75.53</v>
      </c>
      <c r="K66" s="4">
        <v>48.21</v>
      </c>
      <c r="L66" s="4">
        <v>54.39</v>
      </c>
      <c r="M66" s="4">
        <v>61.04</v>
      </c>
      <c r="N66" s="4">
        <v>70.540000000000006</v>
      </c>
      <c r="O66" s="4">
        <v>92.15</v>
      </c>
      <c r="P66" s="4">
        <v>94.76</v>
      </c>
      <c r="Q66" s="4">
        <v>75.05</v>
      </c>
      <c r="R66" s="4">
        <v>84.55</v>
      </c>
      <c r="S66" s="4">
        <v>95</v>
      </c>
      <c r="T66" s="4">
        <v>111.15</v>
      </c>
      <c r="U66" s="4">
        <v>147.25</v>
      </c>
      <c r="V66" s="4">
        <v>151.05000000000001</v>
      </c>
      <c r="W66" s="4">
        <v>89.3</v>
      </c>
      <c r="X66" s="4">
        <v>100.7</v>
      </c>
      <c r="Y66" s="4">
        <v>113.05</v>
      </c>
      <c r="Z66" s="4">
        <v>131.1</v>
      </c>
      <c r="AA66" s="4">
        <v>171.95</v>
      </c>
      <c r="AB66" s="4">
        <v>176.7</v>
      </c>
    </row>
    <row r="67" spans="3:28">
      <c r="C67" s="1">
        <v>69</v>
      </c>
      <c r="D67" s="1"/>
      <c r="E67" s="4">
        <v>38.950000000000003</v>
      </c>
      <c r="F67" s="4">
        <v>44.18</v>
      </c>
      <c r="G67" s="4">
        <v>48.45</v>
      </c>
      <c r="H67" s="4">
        <v>56.53</v>
      </c>
      <c r="I67" s="4">
        <v>76.48</v>
      </c>
      <c r="J67" s="4">
        <v>78.38</v>
      </c>
      <c r="K67" s="4">
        <v>49.64</v>
      </c>
      <c r="L67" s="4">
        <v>56.29</v>
      </c>
      <c r="M67" s="4">
        <v>61.99</v>
      </c>
      <c r="N67" s="4">
        <v>71.489999999999995</v>
      </c>
      <c r="O67" s="4">
        <v>95</v>
      </c>
      <c r="P67" s="4">
        <v>97.61</v>
      </c>
      <c r="Q67" s="4">
        <v>77.900000000000006</v>
      </c>
      <c r="R67" s="4">
        <v>88.35</v>
      </c>
      <c r="S67" s="4">
        <v>96.9</v>
      </c>
      <c r="T67" s="4">
        <v>113.05</v>
      </c>
      <c r="U67" s="4">
        <v>152.94999999999999</v>
      </c>
      <c r="V67" s="4">
        <v>156.75</v>
      </c>
      <c r="W67" s="4">
        <v>92.15</v>
      </c>
      <c r="X67" s="4">
        <v>104.5</v>
      </c>
      <c r="Y67" s="4">
        <v>114.95</v>
      </c>
      <c r="Z67" s="4">
        <v>133</v>
      </c>
      <c r="AA67" s="4">
        <v>177.65</v>
      </c>
      <c r="AB67" s="4">
        <v>182.4</v>
      </c>
    </row>
    <row r="68" spans="3:28">
      <c r="C68" s="1">
        <v>70</v>
      </c>
      <c r="D68" s="1"/>
      <c r="E68" s="4">
        <v>40.85</v>
      </c>
      <c r="F68" s="4">
        <v>46.08</v>
      </c>
      <c r="G68" s="4">
        <v>49.4</v>
      </c>
      <c r="H68" s="4">
        <v>58.43</v>
      </c>
      <c r="I68" s="4">
        <v>78.849999999999994</v>
      </c>
      <c r="J68" s="4">
        <v>80.75</v>
      </c>
      <c r="K68" s="4">
        <v>51.54</v>
      </c>
      <c r="L68" s="4">
        <v>58.19</v>
      </c>
      <c r="M68" s="4">
        <v>62.94</v>
      </c>
      <c r="N68" s="4">
        <v>73.39</v>
      </c>
      <c r="O68" s="4">
        <v>97.38</v>
      </c>
      <c r="P68" s="4">
        <v>99.99</v>
      </c>
      <c r="Q68" s="4">
        <v>81.7</v>
      </c>
      <c r="R68" s="4">
        <v>92.15</v>
      </c>
      <c r="S68" s="4">
        <v>98.8</v>
      </c>
      <c r="T68" s="4">
        <v>116.85</v>
      </c>
      <c r="U68" s="4">
        <v>157.69999999999999</v>
      </c>
      <c r="V68" s="4">
        <v>161.5</v>
      </c>
      <c r="W68" s="4">
        <v>95.95</v>
      </c>
      <c r="X68" s="4">
        <v>108.3</v>
      </c>
      <c r="Y68" s="4">
        <v>116.85</v>
      </c>
      <c r="Z68" s="4">
        <v>136.80000000000001</v>
      </c>
      <c r="AA68" s="4">
        <v>182.4</v>
      </c>
      <c r="AB68" s="4">
        <v>187.15</v>
      </c>
    </row>
    <row r="69" spans="3:28">
      <c r="C69" s="1">
        <v>71</v>
      </c>
      <c r="D69" s="1"/>
      <c r="E69" s="4">
        <v>42.75</v>
      </c>
      <c r="F69" s="4">
        <v>47.98</v>
      </c>
      <c r="G69" s="4">
        <v>53.68</v>
      </c>
      <c r="H69" s="4">
        <v>59.38</v>
      </c>
      <c r="I69" s="4">
        <v>80.28</v>
      </c>
      <c r="J69" s="4">
        <v>82.18</v>
      </c>
      <c r="K69" s="4">
        <v>53.44</v>
      </c>
      <c r="L69" s="4">
        <v>60.09</v>
      </c>
      <c r="M69" s="4">
        <v>67.209999999999994</v>
      </c>
      <c r="N69" s="4">
        <v>74.34</v>
      </c>
      <c r="O69" s="4">
        <v>98.8</v>
      </c>
      <c r="P69" s="4">
        <v>101.41</v>
      </c>
      <c r="Q69" s="4">
        <v>85.5</v>
      </c>
      <c r="R69" s="4">
        <v>95.95</v>
      </c>
      <c r="S69" s="4">
        <v>107.35</v>
      </c>
      <c r="T69" s="4">
        <v>118.75</v>
      </c>
      <c r="U69" s="4">
        <v>160.55000000000001</v>
      </c>
      <c r="V69" s="4">
        <v>164.35</v>
      </c>
      <c r="W69" s="4">
        <v>99.75</v>
      </c>
      <c r="X69" s="4">
        <v>112.1</v>
      </c>
      <c r="Y69" s="4">
        <v>125.4</v>
      </c>
      <c r="Z69" s="4">
        <v>138.69999999999999</v>
      </c>
      <c r="AA69" s="4">
        <v>185.25</v>
      </c>
      <c r="AB69" s="4">
        <v>190</v>
      </c>
    </row>
    <row r="70" spans="3:28">
      <c r="C70" s="1">
        <v>72</v>
      </c>
      <c r="D70" s="1"/>
      <c r="E70" s="4">
        <v>44.18</v>
      </c>
      <c r="F70" s="4">
        <v>49.4</v>
      </c>
      <c r="G70" s="4">
        <v>55.58</v>
      </c>
      <c r="H70" s="4">
        <v>61.28</v>
      </c>
      <c r="I70" s="4">
        <v>81.7</v>
      </c>
      <c r="J70" s="4">
        <v>83.6</v>
      </c>
      <c r="K70" s="4">
        <v>54.86</v>
      </c>
      <c r="L70" s="4">
        <v>61.51</v>
      </c>
      <c r="M70" s="4">
        <v>69.11</v>
      </c>
      <c r="N70" s="4">
        <v>76.239999999999995</v>
      </c>
      <c r="O70" s="4">
        <v>100.23</v>
      </c>
      <c r="P70" s="4">
        <v>102.84</v>
      </c>
      <c r="Q70" s="4">
        <v>88.35</v>
      </c>
      <c r="R70" s="4">
        <v>98.8</v>
      </c>
      <c r="S70" s="4">
        <v>111.15</v>
      </c>
      <c r="T70" s="4">
        <v>122.55</v>
      </c>
      <c r="U70" s="4">
        <v>163.4</v>
      </c>
      <c r="V70" s="4">
        <v>167.2</v>
      </c>
      <c r="W70" s="4">
        <v>102.6</v>
      </c>
      <c r="X70" s="4">
        <v>114.95</v>
      </c>
      <c r="Y70" s="4">
        <v>129.19999999999999</v>
      </c>
      <c r="Z70" s="4">
        <v>142.5</v>
      </c>
      <c r="AA70" s="4">
        <v>188.1</v>
      </c>
      <c r="AB70" s="4">
        <v>192.85</v>
      </c>
    </row>
    <row r="71" spans="3:28">
      <c r="C71" s="1">
        <v>73</v>
      </c>
      <c r="D71" s="1"/>
      <c r="E71" s="4">
        <v>45.6</v>
      </c>
      <c r="F71" s="4">
        <v>51.3</v>
      </c>
      <c r="G71" s="4">
        <v>57.48</v>
      </c>
      <c r="H71" s="4">
        <v>64.13</v>
      </c>
      <c r="I71" s="4">
        <v>83.6</v>
      </c>
      <c r="J71" s="4">
        <v>85.5</v>
      </c>
      <c r="K71" s="4">
        <v>56.29</v>
      </c>
      <c r="L71" s="4">
        <v>63.41</v>
      </c>
      <c r="M71" s="4">
        <v>71.010000000000005</v>
      </c>
      <c r="N71" s="4">
        <v>79.09</v>
      </c>
      <c r="O71" s="4">
        <v>102.13</v>
      </c>
      <c r="P71" s="4">
        <v>104.74</v>
      </c>
      <c r="Q71" s="4">
        <v>91.2</v>
      </c>
      <c r="R71" s="4">
        <v>102.6</v>
      </c>
      <c r="S71" s="4">
        <v>114.95</v>
      </c>
      <c r="T71" s="4">
        <v>128.25</v>
      </c>
      <c r="U71" s="4">
        <v>167.2</v>
      </c>
      <c r="V71" s="4">
        <v>171</v>
      </c>
      <c r="W71" s="4">
        <v>105.45</v>
      </c>
      <c r="X71" s="4">
        <v>118.75</v>
      </c>
      <c r="Y71" s="4">
        <v>133</v>
      </c>
      <c r="Z71" s="4">
        <v>148.19999999999999</v>
      </c>
      <c r="AA71" s="4">
        <v>191.9</v>
      </c>
      <c r="AB71" s="4">
        <v>196.65</v>
      </c>
    </row>
    <row r="72" spans="3:28">
      <c r="C72" s="1">
        <v>74</v>
      </c>
      <c r="D72" s="1"/>
      <c r="E72" s="4">
        <v>47.98</v>
      </c>
      <c r="F72" s="4">
        <v>54.15</v>
      </c>
      <c r="G72" s="4">
        <v>60.33</v>
      </c>
      <c r="H72" s="4">
        <v>66.5</v>
      </c>
      <c r="I72" s="4">
        <v>86.93</v>
      </c>
      <c r="J72" s="4">
        <v>88.83</v>
      </c>
      <c r="K72" s="4">
        <v>58.66</v>
      </c>
      <c r="L72" s="4">
        <v>66.260000000000005</v>
      </c>
      <c r="M72" s="4">
        <v>73.86</v>
      </c>
      <c r="N72" s="4">
        <v>81.459999999999994</v>
      </c>
      <c r="O72" s="4">
        <v>105.45</v>
      </c>
      <c r="P72" s="4">
        <v>108.06</v>
      </c>
      <c r="Q72" s="4">
        <v>95.95</v>
      </c>
      <c r="R72" s="4">
        <v>108.3</v>
      </c>
      <c r="S72" s="4">
        <v>120.65</v>
      </c>
      <c r="T72" s="4">
        <v>133</v>
      </c>
      <c r="U72" s="4">
        <v>173.85</v>
      </c>
      <c r="V72" s="4">
        <v>177.65</v>
      </c>
      <c r="W72" s="4">
        <v>110.2</v>
      </c>
      <c r="X72" s="4">
        <v>124.45</v>
      </c>
      <c r="Y72" s="4">
        <v>138.69999999999999</v>
      </c>
      <c r="Z72" s="4">
        <v>152.94999999999999</v>
      </c>
      <c r="AA72" s="4">
        <v>198.55</v>
      </c>
      <c r="AB72" s="4">
        <v>203.3</v>
      </c>
    </row>
    <row r="73" spans="3:28">
      <c r="C73" s="1">
        <v>75</v>
      </c>
      <c r="D73" s="1"/>
      <c r="E73" s="4">
        <v>50.35</v>
      </c>
      <c r="F73" s="4">
        <v>56.53</v>
      </c>
      <c r="G73" s="4">
        <v>63.18</v>
      </c>
      <c r="H73" s="4">
        <v>70.78</v>
      </c>
      <c r="I73" s="4">
        <v>90.25</v>
      </c>
      <c r="J73" s="4">
        <v>92.15</v>
      </c>
      <c r="K73" s="4">
        <v>61.04</v>
      </c>
      <c r="L73" s="4">
        <v>68.64</v>
      </c>
      <c r="M73" s="4">
        <v>76.709999999999994</v>
      </c>
      <c r="N73" s="4">
        <v>85.74</v>
      </c>
      <c r="O73" s="4">
        <v>108.78</v>
      </c>
      <c r="P73" s="4">
        <v>111.39</v>
      </c>
      <c r="Q73" s="4">
        <v>100.7</v>
      </c>
      <c r="R73" s="4">
        <v>113.05</v>
      </c>
      <c r="S73" s="4">
        <v>126.35</v>
      </c>
      <c r="T73" s="4">
        <v>141.55000000000001</v>
      </c>
      <c r="U73" s="4">
        <v>180.5</v>
      </c>
      <c r="V73" s="4">
        <v>184.3</v>
      </c>
      <c r="W73" s="4">
        <v>114.95</v>
      </c>
      <c r="X73" s="4">
        <v>129.19999999999999</v>
      </c>
      <c r="Y73" s="4">
        <v>144.4</v>
      </c>
      <c r="Z73" s="4">
        <v>161.5</v>
      </c>
      <c r="AA73" s="4">
        <v>205.2</v>
      </c>
      <c r="AB73" s="4">
        <v>209.95</v>
      </c>
    </row>
    <row r="74" spans="3:28">
      <c r="C74" s="1">
        <v>76</v>
      </c>
      <c r="D74" s="1"/>
      <c r="E74" s="4">
        <v>52.25</v>
      </c>
      <c r="F74" s="4">
        <v>58.9</v>
      </c>
      <c r="G74" s="4">
        <v>65.55</v>
      </c>
      <c r="H74" s="4">
        <v>73.63</v>
      </c>
      <c r="I74" s="4">
        <v>94.05</v>
      </c>
      <c r="J74" s="4">
        <v>95.95</v>
      </c>
      <c r="K74" s="4">
        <v>62.94</v>
      </c>
      <c r="L74" s="4">
        <v>71.010000000000005</v>
      </c>
      <c r="M74" s="4">
        <v>79.09</v>
      </c>
      <c r="N74" s="4">
        <v>88.59</v>
      </c>
      <c r="O74" s="4">
        <v>112.58</v>
      </c>
      <c r="P74" s="4">
        <v>115.19</v>
      </c>
      <c r="Q74" s="4">
        <v>104.5</v>
      </c>
      <c r="R74" s="4">
        <v>117.8</v>
      </c>
      <c r="S74" s="4">
        <v>131.1</v>
      </c>
      <c r="T74" s="4">
        <v>147.25</v>
      </c>
      <c r="U74" s="4">
        <v>188.1</v>
      </c>
      <c r="V74" s="4">
        <v>191.9</v>
      </c>
      <c r="W74" s="4">
        <v>118.75</v>
      </c>
      <c r="X74" s="4">
        <v>133.94999999999999</v>
      </c>
      <c r="Y74" s="4">
        <v>149.15</v>
      </c>
      <c r="Z74" s="4">
        <v>167.2</v>
      </c>
      <c r="AA74" s="4">
        <v>212.8</v>
      </c>
      <c r="AB74" s="4">
        <v>217.55</v>
      </c>
    </row>
    <row r="75" spans="3:28">
      <c r="C75" s="1">
        <v>77</v>
      </c>
      <c r="D75" s="1"/>
      <c r="E75" s="4">
        <v>54.63</v>
      </c>
      <c r="F75" s="4">
        <v>61.75</v>
      </c>
      <c r="G75" s="4">
        <v>68.400000000000006</v>
      </c>
      <c r="H75" s="4">
        <v>77.430000000000007</v>
      </c>
      <c r="I75" s="4">
        <v>97.85</v>
      </c>
      <c r="J75" s="4">
        <v>99.75</v>
      </c>
      <c r="K75" s="4">
        <v>65.31</v>
      </c>
      <c r="L75" s="4">
        <v>73.86</v>
      </c>
      <c r="M75" s="4">
        <v>81.94</v>
      </c>
      <c r="N75" s="4">
        <v>92.39</v>
      </c>
      <c r="O75" s="4">
        <v>116.38</v>
      </c>
      <c r="P75" s="4">
        <v>118.99</v>
      </c>
      <c r="Q75" s="4">
        <v>109.25</v>
      </c>
      <c r="R75" s="4">
        <v>123.5</v>
      </c>
      <c r="S75" s="4">
        <v>136.80000000000001</v>
      </c>
      <c r="T75" s="4">
        <v>154.85</v>
      </c>
      <c r="U75" s="4">
        <v>195.7</v>
      </c>
      <c r="V75" s="4">
        <v>199.5</v>
      </c>
      <c r="W75" s="4">
        <v>123.5</v>
      </c>
      <c r="X75" s="4">
        <v>139.65</v>
      </c>
      <c r="Y75" s="4">
        <v>154.85</v>
      </c>
      <c r="Z75" s="4">
        <v>174.8</v>
      </c>
      <c r="AA75" s="4">
        <v>220.4</v>
      </c>
      <c r="AB75" s="4">
        <v>225.15</v>
      </c>
    </row>
    <row r="76" spans="3:28">
      <c r="C76" s="1">
        <v>78</v>
      </c>
      <c r="D76" s="1"/>
      <c r="E76" s="4">
        <v>57</v>
      </c>
      <c r="F76" s="4">
        <v>64.13</v>
      </c>
      <c r="G76" s="4">
        <v>71.25</v>
      </c>
      <c r="H76" s="4">
        <v>80.75</v>
      </c>
      <c r="I76" s="4">
        <v>102.13</v>
      </c>
      <c r="J76" s="4">
        <v>104.03</v>
      </c>
      <c r="K76" s="4">
        <v>67.69</v>
      </c>
      <c r="L76" s="4">
        <v>76.239999999999995</v>
      </c>
      <c r="M76" s="4">
        <v>84.79</v>
      </c>
      <c r="N76" s="4">
        <v>95.71</v>
      </c>
      <c r="O76" s="4">
        <v>120.65</v>
      </c>
      <c r="P76" s="4">
        <v>123.26</v>
      </c>
      <c r="Q76" s="4">
        <v>114</v>
      </c>
      <c r="R76" s="4">
        <v>128.25</v>
      </c>
      <c r="S76" s="4">
        <v>142.5</v>
      </c>
      <c r="T76" s="4">
        <v>161.5</v>
      </c>
      <c r="U76" s="4">
        <v>204.25</v>
      </c>
      <c r="V76" s="4">
        <v>208.05</v>
      </c>
      <c r="W76" s="4">
        <v>128.25</v>
      </c>
      <c r="X76" s="4">
        <v>144.4</v>
      </c>
      <c r="Y76" s="4">
        <v>160.55000000000001</v>
      </c>
      <c r="Z76" s="4">
        <v>181.45</v>
      </c>
      <c r="AA76" s="4">
        <v>228.95</v>
      </c>
      <c r="AB76" s="4">
        <v>233.7</v>
      </c>
    </row>
    <row r="77" spans="3:28">
      <c r="C77" s="1">
        <v>79</v>
      </c>
      <c r="D77" s="1"/>
      <c r="E77" s="4">
        <v>59.38</v>
      </c>
      <c r="F77" s="4">
        <v>66.5</v>
      </c>
      <c r="G77" s="4">
        <v>74.099999999999994</v>
      </c>
      <c r="H77" s="4">
        <v>83.6</v>
      </c>
      <c r="I77" s="4">
        <v>106.88</v>
      </c>
      <c r="J77" s="4">
        <v>108.78</v>
      </c>
      <c r="K77" s="4">
        <v>70.06</v>
      </c>
      <c r="L77" s="4">
        <v>78.61</v>
      </c>
      <c r="M77" s="4">
        <v>87.64</v>
      </c>
      <c r="N77" s="4">
        <v>98.56</v>
      </c>
      <c r="O77" s="4">
        <v>125.4</v>
      </c>
      <c r="P77" s="4">
        <v>128.01</v>
      </c>
      <c r="Q77" s="4">
        <v>118.75</v>
      </c>
      <c r="R77" s="4">
        <v>133</v>
      </c>
      <c r="S77" s="4">
        <v>148.19999999999999</v>
      </c>
      <c r="T77" s="4">
        <v>167.2</v>
      </c>
      <c r="U77" s="4">
        <v>213.75</v>
      </c>
      <c r="V77" s="4">
        <v>217.55</v>
      </c>
      <c r="W77" s="4">
        <v>133</v>
      </c>
      <c r="X77" s="4">
        <v>149.15</v>
      </c>
      <c r="Y77" s="4">
        <v>166.25</v>
      </c>
      <c r="Z77" s="4">
        <v>187.15</v>
      </c>
      <c r="AA77" s="4">
        <v>238.45</v>
      </c>
      <c r="AB77" s="4">
        <v>243.2</v>
      </c>
    </row>
    <row r="78" spans="3:28">
      <c r="C78" s="1">
        <v>80</v>
      </c>
      <c r="D78" s="1"/>
      <c r="E78" s="4">
        <v>61.75</v>
      </c>
      <c r="F78" s="4">
        <v>69.83</v>
      </c>
      <c r="G78" s="4">
        <v>77.430000000000007</v>
      </c>
      <c r="H78" s="4">
        <v>86.93</v>
      </c>
      <c r="I78" s="4">
        <v>111.63</v>
      </c>
      <c r="J78" s="4">
        <v>113.53</v>
      </c>
      <c r="K78" s="4">
        <v>72.44</v>
      </c>
      <c r="L78" s="4">
        <v>81.94</v>
      </c>
      <c r="M78" s="4">
        <v>90.96</v>
      </c>
      <c r="N78" s="4">
        <v>101.89</v>
      </c>
      <c r="O78" s="4">
        <v>130.15</v>
      </c>
      <c r="P78" s="4">
        <v>132.76</v>
      </c>
      <c r="Q78" s="4">
        <v>123.5</v>
      </c>
      <c r="R78" s="4">
        <v>139.65</v>
      </c>
      <c r="S78" s="4">
        <v>154.85</v>
      </c>
      <c r="T78" s="4">
        <v>173.85</v>
      </c>
      <c r="U78" s="4">
        <v>223.25</v>
      </c>
      <c r="V78" s="4">
        <v>227.05</v>
      </c>
      <c r="W78" s="4">
        <v>137.75</v>
      </c>
      <c r="X78" s="4">
        <v>155.80000000000001</v>
      </c>
      <c r="Y78" s="4">
        <v>172.9</v>
      </c>
      <c r="Z78" s="4">
        <v>193.8</v>
      </c>
      <c r="AA78" s="4">
        <v>247.95</v>
      </c>
      <c r="AB78" s="4">
        <v>252.7</v>
      </c>
    </row>
    <row r="79" spans="3:28">
      <c r="C79" s="1">
        <v>81</v>
      </c>
      <c r="D79" s="1"/>
      <c r="E79" s="4">
        <v>64.599999999999994</v>
      </c>
      <c r="F79" s="4">
        <v>72.680000000000007</v>
      </c>
      <c r="G79" s="4">
        <v>80.75</v>
      </c>
      <c r="H79" s="4">
        <v>90.25</v>
      </c>
      <c r="I79" s="4">
        <v>116.38</v>
      </c>
      <c r="J79" s="4">
        <v>118.28</v>
      </c>
      <c r="K79" s="4">
        <v>75.290000000000006</v>
      </c>
      <c r="L79" s="4">
        <v>84.79</v>
      </c>
      <c r="M79" s="4">
        <v>94.29</v>
      </c>
      <c r="N79" s="4">
        <v>105.21</v>
      </c>
      <c r="O79" s="4">
        <v>134.9</v>
      </c>
      <c r="P79" s="4">
        <v>137.51</v>
      </c>
      <c r="Q79" s="4">
        <v>129.19999999999999</v>
      </c>
      <c r="R79" s="4">
        <v>145.35</v>
      </c>
      <c r="S79" s="4">
        <v>161.5</v>
      </c>
      <c r="T79" s="4">
        <v>180.5</v>
      </c>
      <c r="U79" s="4">
        <v>232.75</v>
      </c>
      <c r="V79" s="4">
        <v>236.55</v>
      </c>
      <c r="W79" s="4">
        <v>143.44999999999999</v>
      </c>
      <c r="X79" s="4">
        <v>161.5</v>
      </c>
      <c r="Y79" s="4">
        <v>179.55</v>
      </c>
      <c r="Z79" s="4">
        <v>200.45</v>
      </c>
      <c r="AA79" s="4">
        <v>257.45</v>
      </c>
      <c r="AB79" s="4">
        <v>262.2</v>
      </c>
    </row>
    <row r="80" spans="3:28">
      <c r="C80" s="1">
        <v>82</v>
      </c>
      <c r="D80" s="1"/>
      <c r="E80" s="4">
        <v>67.45</v>
      </c>
      <c r="F80" s="4">
        <v>76</v>
      </c>
      <c r="G80" s="4">
        <v>84.08</v>
      </c>
      <c r="H80" s="4">
        <v>94.05</v>
      </c>
      <c r="I80" s="4">
        <v>121.13</v>
      </c>
      <c r="J80" s="4">
        <v>123.03</v>
      </c>
      <c r="K80" s="4">
        <v>78.14</v>
      </c>
      <c r="L80" s="4">
        <v>88.11</v>
      </c>
      <c r="M80" s="4">
        <v>97.61</v>
      </c>
      <c r="N80" s="4">
        <v>109.01</v>
      </c>
      <c r="O80" s="4">
        <v>139.65</v>
      </c>
      <c r="P80" s="4">
        <v>142.26</v>
      </c>
      <c r="Q80" s="4">
        <v>134.9</v>
      </c>
      <c r="R80" s="4">
        <v>152</v>
      </c>
      <c r="S80" s="4">
        <v>168.15</v>
      </c>
      <c r="T80" s="4">
        <v>188.1</v>
      </c>
      <c r="U80" s="4">
        <v>242.25</v>
      </c>
      <c r="V80" s="4">
        <v>246.05</v>
      </c>
      <c r="W80" s="4">
        <v>149.15</v>
      </c>
      <c r="X80" s="4">
        <v>168.15</v>
      </c>
      <c r="Y80" s="4">
        <v>186.2</v>
      </c>
      <c r="Z80" s="4">
        <v>208.05</v>
      </c>
      <c r="AA80" s="4">
        <v>266.95</v>
      </c>
      <c r="AB80" s="4">
        <v>271.7</v>
      </c>
    </row>
    <row r="81" spans="3:28">
      <c r="C81" s="1">
        <v>83</v>
      </c>
      <c r="D81" s="1"/>
      <c r="E81" s="4">
        <v>69.83</v>
      </c>
      <c r="F81" s="4">
        <v>78.38</v>
      </c>
      <c r="G81" s="4">
        <v>87.4</v>
      </c>
      <c r="H81" s="4">
        <v>97.38</v>
      </c>
      <c r="I81" s="4">
        <v>125.4</v>
      </c>
      <c r="J81" s="4">
        <v>127.3</v>
      </c>
      <c r="K81" s="4">
        <v>80.510000000000005</v>
      </c>
      <c r="L81" s="4">
        <v>90.49</v>
      </c>
      <c r="M81" s="4">
        <v>100.94</v>
      </c>
      <c r="N81" s="4">
        <v>112.34</v>
      </c>
      <c r="O81" s="4">
        <v>143.93</v>
      </c>
      <c r="P81" s="4">
        <v>146.54</v>
      </c>
      <c r="Q81" s="4">
        <v>139.65</v>
      </c>
      <c r="R81" s="4">
        <v>156.75</v>
      </c>
      <c r="S81" s="4">
        <v>174.8</v>
      </c>
      <c r="T81" s="4">
        <v>194.75</v>
      </c>
      <c r="U81" s="4">
        <v>250.8</v>
      </c>
      <c r="V81" s="4">
        <v>254.6</v>
      </c>
      <c r="W81" s="4">
        <v>153.9</v>
      </c>
      <c r="X81" s="4">
        <v>172.9</v>
      </c>
      <c r="Y81" s="4">
        <v>192.85</v>
      </c>
      <c r="Z81" s="4">
        <v>214.7</v>
      </c>
      <c r="AA81" s="4">
        <v>275.5</v>
      </c>
      <c r="AB81" s="4">
        <v>280.25</v>
      </c>
    </row>
    <row r="82" spans="3:28">
      <c r="C82" s="1">
        <v>84</v>
      </c>
      <c r="D82" s="1"/>
      <c r="E82" s="4">
        <v>72.2</v>
      </c>
      <c r="F82" s="4">
        <v>81.23</v>
      </c>
      <c r="G82" s="4">
        <v>90.73</v>
      </c>
      <c r="H82" s="4">
        <v>100.7</v>
      </c>
      <c r="I82" s="4">
        <v>130.15</v>
      </c>
      <c r="J82" s="4">
        <v>132.05000000000001</v>
      </c>
      <c r="K82" s="4">
        <v>82.89</v>
      </c>
      <c r="L82" s="4">
        <v>93.34</v>
      </c>
      <c r="M82" s="4">
        <v>104.26</v>
      </c>
      <c r="N82" s="4">
        <v>115.66</v>
      </c>
      <c r="O82" s="4">
        <v>148.68</v>
      </c>
      <c r="P82" s="4">
        <v>151.29</v>
      </c>
      <c r="Q82" s="4">
        <v>144.4</v>
      </c>
      <c r="R82" s="4">
        <v>162.44999999999999</v>
      </c>
      <c r="S82" s="4">
        <v>181.45</v>
      </c>
      <c r="T82" s="4">
        <v>201.4</v>
      </c>
      <c r="U82" s="4">
        <v>260.3</v>
      </c>
      <c r="V82" s="4">
        <v>264.10000000000002</v>
      </c>
      <c r="W82" s="4">
        <v>158.65</v>
      </c>
      <c r="X82" s="4">
        <v>178.6</v>
      </c>
      <c r="Y82" s="4">
        <v>199.5</v>
      </c>
      <c r="Z82" s="4">
        <v>221.35</v>
      </c>
      <c r="AA82" s="4">
        <v>285</v>
      </c>
      <c r="AB82" s="4">
        <v>289.75</v>
      </c>
    </row>
    <row r="83" spans="3:28">
      <c r="C83" s="1">
        <v>85</v>
      </c>
      <c r="D83" s="1"/>
      <c r="E83" s="4">
        <v>74.58</v>
      </c>
      <c r="F83" s="4">
        <v>84.08</v>
      </c>
      <c r="G83" s="4">
        <v>94.05</v>
      </c>
      <c r="H83" s="4">
        <v>104.5</v>
      </c>
      <c r="I83" s="4">
        <v>134.9</v>
      </c>
      <c r="J83" s="4">
        <v>136.80000000000001</v>
      </c>
      <c r="K83" s="4">
        <v>85.26</v>
      </c>
      <c r="L83" s="4">
        <v>96.19</v>
      </c>
      <c r="M83" s="4">
        <v>107.59</v>
      </c>
      <c r="N83" s="4">
        <v>119.46</v>
      </c>
      <c r="O83" s="4">
        <v>153.43</v>
      </c>
      <c r="P83" s="4">
        <v>156.04</v>
      </c>
      <c r="Q83" s="4">
        <v>149.15</v>
      </c>
      <c r="R83" s="4">
        <v>168.15</v>
      </c>
      <c r="S83" s="4">
        <v>188.1</v>
      </c>
      <c r="T83" s="4">
        <v>209</v>
      </c>
      <c r="U83" s="4">
        <v>269.8</v>
      </c>
      <c r="V83" s="4">
        <v>273.60000000000002</v>
      </c>
      <c r="W83" s="4">
        <v>163.4</v>
      </c>
      <c r="X83" s="4">
        <v>184.3</v>
      </c>
      <c r="Y83" s="4">
        <v>206.15</v>
      </c>
      <c r="Z83" s="4">
        <v>228.95</v>
      </c>
      <c r="AA83" s="4">
        <v>294.5</v>
      </c>
      <c r="AB83" s="4">
        <v>299.25</v>
      </c>
    </row>
    <row r="84" spans="3:28">
      <c r="C84" s="1">
        <v>86</v>
      </c>
      <c r="D84" s="1"/>
      <c r="E84" s="4">
        <v>76.95</v>
      </c>
      <c r="F84" s="4">
        <v>86.45</v>
      </c>
      <c r="G84" s="4">
        <v>97.38</v>
      </c>
      <c r="H84" s="4">
        <v>107.83</v>
      </c>
      <c r="I84" s="4">
        <v>139.65</v>
      </c>
      <c r="J84" s="4">
        <v>141.55000000000001</v>
      </c>
      <c r="K84" s="4">
        <v>87.64</v>
      </c>
      <c r="L84" s="4">
        <v>98.56</v>
      </c>
      <c r="M84" s="4">
        <v>110.91</v>
      </c>
      <c r="N84" s="4">
        <v>122.79</v>
      </c>
      <c r="O84" s="4">
        <v>158.18</v>
      </c>
      <c r="P84" s="4">
        <v>160.79</v>
      </c>
      <c r="Q84" s="4">
        <v>153.9</v>
      </c>
      <c r="R84" s="4">
        <v>172.9</v>
      </c>
      <c r="S84" s="4">
        <v>194.75</v>
      </c>
      <c r="T84" s="4">
        <v>215.65</v>
      </c>
      <c r="U84" s="4">
        <v>279.3</v>
      </c>
      <c r="V84" s="4">
        <v>283.10000000000002</v>
      </c>
      <c r="W84" s="4">
        <v>168.15</v>
      </c>
      <c r="X84" s="4">
        <v>189.05</v>
      </c>
      <c r="Y84" s="4">
        <v>212.8</v>
      </c>
      <c r="Z84" s="4">
        <v>235.6</v>
      </c>
      <c r="AA84" s="4">
        <v>304</v>
      </c>
      <c r="AB84" s="4">
        <v>308.75</v>
      </c>
    </row>
    <row r="85" spans="3:28">
      <c r="C85" s="1">
        <v>87</v>
      </c>
      <c r="D85" s="1"/>
      <c r="E85" s="4">
        <v>78.849999999999994</v>
      </c>
      <c r="F85" s="4">
        <v>89.3</v>
      </c>
      <c r="G85" s="4">
        <v>99.75</v>
      </c>
      <c r="H85" s="4">
        <v>111.15</v>
      </c>
      <c r="I85" s="4">
        <v>144.4</v>
      </c>
      <c r="J85" s="4">
        <v>146.30000000000001</v>
      </c>
      <c r="K85" s="4">
        <v>89.54</v>
      </c>
      <c r="L85" s="4">
        <v>101.41</v>
      </c>
      <c r="M85" s="4">
        <v>113.29</v>
      </c>
      <c r="N85" s="4">
        <v>126.11</v>
      </c>
      <c r="O85" s="4">
        <v>162.93</v>
      </c>
      <c r="P85" s="4">
        <v>165.54</v>
      </c>
      <c r="Q85" s="4">
        <v>157.69999999999999</v>
      </c>
      <c r="R85" s="4">
        <v>178.6</v>
      </c>
      <c r="S85" s="4">
        <v>199.5</v>
      </c>
      <c r="T85" s="4">
        <v>222.3</v>
      </c>
      <c r="U85" s="4">
        <v>288.8</v>
      </c>
      <c r="V85" s="4">
        <v>292.60000000000002</v>
      </c>
      <c r="W85" s="4">
        <v>171.95</v>
      </c>
      <c r="X85" s="4">
        <v>194.75</v>
      </c>
      <c r="Y85" s="4">
        <v>217.55</v>
      </c>
      <c r="Z85" s="4">
        <v>242.25</v>
      </c>
      <c r="AA85" s="4">
        <v>313.5</v>
      </c>
      <c r="AB85" s="4">
        <v>318.25</v>
      </c>
    </row>
    <row r="86" spans="3:28">
      <c r="C86" s="1">
        <v>88</v>
      </c>
      <c r="D86" s="1"/>
      <c r="E86" s="4">
        <v>79.33</v>
      </c>
      <c r="F86" s="4">
        <v>90.25</v>
      </c>
      <c r="G86" s="4">
        <v>100.7</v>
      </c>
      <c r="H86" s="4">
        <v>112.1</v>
      </c>
      <c r="I86" s="4">
        <v>149.15</v>
      </c>
      <c r="J86" s="4">
        <v>151.05000000000001</v>
      </c>
      <c r="K86" s="4">
        <v>90.01</v>
      </c>
      <c r="L86" s="4">
        <v>102.36</v>
      </c>
      <c r="M86" s="4">
        <v>114.24</v>
      </c>
      <c r="N86" s="4">
        <v>127.06</v>
      </c>
      <c r="O86" s="4">
        <v>167.68</v>
      </c>
      <c r="P86" s="4">
        <v>170.29</v>
      </c>
      <c r="Q86" s="4">
        <v>158.65</v>
      </c>
      <c r="R86" s="4">
        <v>180.5</v>
      </c>
      <c r="S86" s="4">
        <v>201.4</v>
      </c>
      <c r="T86" s="4">
        <v>224.2</v>
      </c>
      <c r="U86" s="4">
        <v>298.3</v>
      </c>
      <c r="V86" s="4">
        <v>302.10000000000002</v>
      </c>
      <c r="W86" s="4">
        <v>172.9</v>
      </c>
      <c r="X86" s="4">
        <v>196.65</v>
      </c>
      <c r="Y86" s="4">
        <v>219.45</v>
      </c>
      <c r="Z86" s="4">
        <v>244.15</v>
      </c>
      <c r="AA86" s="4">
        <v>323</v>
      </c>
      <c r="AB86" s="4">
        <v>327.75</v>
      </c>
    </row>
    <row r="87" spans="3:28">
      <c r="C87" s="1">
        <v>89</v>
      </c>
      <c r="D87" s="1"/>
      <c r="E87" s="4">
        <v>79.8</v>
      </c>
      <c r="F87" s="4">
        <v>91.2</v>
      </c>
      <c r="G87" s="4">
        <v>101.65</v>
      </c>
      <c r="H87" s="4">
        <v>113.05</v>
      </c>
      <c r="I87" s="4">
        <v>153.9</v>
      </c>
      <c r="J87" s="4">
        <v>155.80000000000001</v>
      </c>
      <c r="K87" s="4">
        <v>90.49</v>
      </c>
      <c r="L87" s="4">
        <v>103.31</v>
      </c>
      <c r="M87" s="4">
        <v>115.19</v>
      </c>
      <c r="N87" s="4">
        <v>128.01</v>
      </c>
      <c r="O87" s="4">
        <v>172.43</v>
      </c>
      <c r="P87" s="4">
        <v>175.04</v>
      </c>
      <c r="Q87" s="4">
        <v>159.6</v>
      </c>
      <c r="R87" s="4">
        <v>182.4</v>
      </c>
      <c r="S87" s="4">
        <v>203.3</v>
      </c>
      <c r="T87" s="4">
        <v>226.1</v>
      </c>
      <c r="U87" s="4">
        <v>307.8</v>
      </c>
      <c r="V87" s="4">
        <v>311.60000000000002</v>
      </c>
      <c r="W87" s="4">
        <v>173.85</v>
      </c>
      <c r="X87" s="4">
        <v>198.55</v>
      </c>
      <c r="Y87" s="4">
        <v>221.35</v>
      </c>
      <c r="Z87" s="4">
        <v>246.05</v>
      </c>
      <c r="AA87" s="4">
        <v>332.5</v>
      </c>
      <c r="AB87" s="4">
        <v>337.25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F3552-38D4-41F7-A308-C282C4F3BFAD}">
  <sheetPr codeName="Sheet63">
    <tabColor theme="7" tint="0.79998168889431442"/>
  </sheetPr>
  <dimension ref="B1:AB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28">
      <c r="B1" s="37"/>
    </row>
    <row r="2" spans="2:28">
      <c r="B2" s="37" t="s">
        <v>98</v>
      </c>
    </row>
    <row r="3" spans="2:28">
      <c r="B3" s="32"/>
    </row>
    <row r="4" spans="2:28">
      <c r="B4" s="30"/>
    </row>
    <row r="6" spans="2:28">
      <c r="B6" s="38" t="s">
        <v>128</v>
      </c>
      <c r="C6" s="5" t="s">
        <v>133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28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8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2:28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2:28">
      <c r="B10"/>
      <c r="C10" s="2"/>
      <c r="D10" s="2"/>
      <c r="E10" s="41" t="s">
        <v>18</v>
      </c>
      <c r="F10" s="42"/>
      <c r="G10" s="42"/>
      <c r="H10" s="42"/>
      <c r="I10" s="42"/>
      <c r="J10" s="42"/>
      <c r="K10" s="41" t="s">
        <v>18</v>
      </c>
      <c r="L10" s="42"/>
      <c r="M10" s="42"/>
      <c r="N10" s="42"/>
      <c r="O10" s="42"/>
      <c r="P10" s="42"/>
      <c r="Q10" s="41" t="s">
        <v>18</v>
      </c>
      <c r="R10" s="42"/>
      <c r="S10" s="42"/>
      <c r="T10" s="42"/>
      <c r="U10" s="42"/>
      <c r="V10" s="42"/>
      <c r="W10" s="41" t="s">
        <v>18</v>
      </c>
      <c r="X10" s="42"/>
      <c r="Y10" s="42"/>
      <c r="Z10" s="42"/>
      <c r="AA10" s="42"/>
      <c r="AB10" s="42"/>
    </row>
    <row r="11" spans="2:28">
      <c r="C11" t="s">
        <v>18</v>
      </c>
      <c r="E11" s="6" t="s">
        <v>19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6" t="s">
        <v>35</v>
      </c>
      <c r="L11" s="6" t="s">
        <v>35</v>
      </c>
      <c r="M11" s="6" t="s">
        <v>35</v>
      </c>
      <c r="N11" s="6" t="s">
        <v>35</v>
      </c>
      <c r="O11" s="6" t="s">
        <v>35</v>
      </c>
      <c r="P11" s="6" t="s">
        <v>35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33</v>
      </c>
      <c r="X11" s="6" t="s">
        <v>33</v>
      </c>
      <c r="Y11" s="6" t="s">
        <v>33</v>
      </c>
      <c r="Z11" s="6" t="s">
        <v>33</v>
      </c>
      <c r="AA11" s="6" t="s">
        <v>33</v>
      </c>
      <c r="AB11" s="6" t="s">
        <v>33</v>
      </c>
    </row>
    <row r="12" spans="2:28">
      <c r="C12" t="s">
        <v>14</v>
      </c>
      <c r="E12" s="1">
        <v>3</v>
      </c>
      <c r="F12" s="1">
        <v>5</v>
      </c>
      <c r="G12" s="1">
        <v>7</v>
      </c>
      <c r="H12" s="1">
        <v>10</v>
      </c>
      <c r="I12" s="1">
        <v>20</v>
      </c>
      <c r="J12" s="1">
        <v>31</v>
      </c>
      <c r="K12" s="1">
        <v>3</v>
      </c>
      <c r="L12" s="1">
        <v>5</v>
      </c>
      <c r="M12" s="1">
        <v>7</v>
      </c>
      <c r="N12" s="1">
        <v>10</v>
      </c>
      <c r="O12" s="1">
        <v>20</v>
      </c>
      <c r="P12" s="1">
        <v>31</v>
      </c>
      <c r="Q12" s="1">
        <v>3</v>
      </c>
      <c r="R12" s="1">
        <v>5</v>
      </c>
      <c r="S12" s="1">
        <v>7</v>
      </c>
      <c r="T12" s="1">
        <v>10</v>
      </c>
      <c r="U12" s="1">
        <v>20</v>
      </c>
      <c r="V12" s="1">
        <v>31</v>
      </c>
      <c r="W12" s="1">
        <v>3</v>
      </c>
      <c r="X12" s="1">
        <v>5</v>
      </c>
      <c r="Y12" s="1">
        <v>7</v>
      </c>
      <c r="Z12" s="1">
        <v>10</v>
      </c>
      <c r="AA12" s="1">
        <v>20</v>
      </c>
      <c r="AB12" s="1">
        <v>31</v>
      </c>
    </row>
    <row r="13" spans="2:28">
      <c r="C13" t="s">
        <v>15</v>
      </c>
      <c r="E13" s="1" t="s">
        <v>134</v>
      </c>
      <c r="F13" s="1" t="s">
        <v>134</v>
      </c>
      <c r="G13" s="1" t="s">
        <v>134</v>
      </c>
      <c r="H13" s="1" t="s">
        <v>134</v>
      </c>
      <c r="I13" s="1" t="s">
        <v>134</v>
      </c>
      <c r="J13" s="1" t="s">
        <v>134</v>
      </c>
      <c r="K13" s="1" t="s">
        <v>134</v>
      </c>
      <c r="L13" s="1" t="s">
        <v>134</v>
      </c>
      <c r="M13" s="1" t="s">
        <v>134</v>
      </c>
      <c r="N13" s="1" t="s">
        <v>134</v>
      </c>
      <c r="O13" s="1" t="s">
        <v>134</v>
      </c>
      <c r="P13" s="1" t="s">
        <v>134</v>
      </c>
      <c r="Q13" s="1" t="s">
        <v>134</v>
      </c>
      <c r="R13" s="1" t="s">
        <v>134</v>
      </c>
      <c r="S13" s="1" t="s">
        <v>134</v>
      </c>
      <c r="T13" s="1" t="s">
        <v>134</v>
      </c>
      <c r="U13" s="1" t="s">
        <v>134</v>
      </c>
      <c r="V13" s="1" t="s">
        <v>134</v>
      </c>
      <c r="W13" s="1" t="s">
        <v>134</v>
      </c>
      <c r="X13" s="1" t="s">
        <v>134</v>
      </c>
      <c r="Y13" s="1" t="s">
        <v>134</v>
      </c>
      <c r="Z13" s="1" t="s">
        <v>134</v>
      </c>
      <c r="AA13" s="1" t="s">
        <v>134</v>
      </c>
      <c r="AB13" s="1" t="s">
        <v>134</v>
      </c>
    </row>
    <row r="14" spans="2:28">
      <c r="C14" s="1" t="s">
        <v>17</v>
      </c>
      <c r="D14" s="1"/>
    </row>
    <row r="15" spans="2:28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>
      <c r="C16" s="1">
        <v>18</v>
      </c>
      <c r="D16" s="1"/>
      <c r="E16" s="4">
        <v>19.95</v>
      </c>
      <c r="F16" s="4">
        <v>23.75</v>
      </c>
      <c r="G16" s="4">
        <v>26.13</v>
      </c>
      <c r="H16" s="4">
        <v>28.5</v>
      </c>
      <c r="I16" s="4">
        <v>29.93</v>
      </c>
      <c r="J16" s="4">
        <v>31.83</v>
      </c>
      <c r="K16" s="4">
        <v>30.64</v>
      </c>
      <c r="L16" s="4">
        <v>35.86</v>
      </c>
      <c r="M16" s="4">
        <v>39.659999999999997</v>
      </c>
      <c r="N16" s="4">
        <v>43.46</v>
      </c>
      <c r="O16" s="4">
        <v>48.45</v>
      </c>
      <c r="P16" s="4">
        <v>51.06</v>
      </c>
      <c r="Q16" s="4">
        <v>39.9</v>
      </c>
      <c r="R16" s="4">
        <v>47.5</v>
      </c>
      <c r="S16" s="4">
        <v>52.25</v>
      </c>
      <c r="T16" s="4">
        <v>57</v>
      </c>
      <c r="U16" s="4">
        <v>59.85</v>
      </c>
      <c r="V16" s="4">
        <v>63.65</v>
      </c>
      <c r="W16" s="4">
        <v>54.15</v>
      </c>
      <c r="X16" s="4">
        <v>63.65</v>
      </c>
      <c r="Y16" s="4">
        <v>70.3</v>
      </c>
      <c r="Z16" s="4">
        <v>76.95</v>
      </c>
      <c r="AA16" s="4">
        <v>84.55</v>
      </c>
      <c r="AB16" s="4">
        <v>89.3</v>
      </c>
    </row>
    <row r="17" spans="3:28">
      <c r="C17" s="1">
        <v>19</v>
      </c>
      <c r="D17" s="1"/>
      <c r="E17" s="4">
        <v>19.95</v>
      </c>
      <c r="F17" s="4">
        <v>23.75</v>
      </c>
      <c r="G17" s="4">
        <v>26.13</v>
      </c>
      <c r="H17" s="4">
        <v>28.5</v>
      </c>
      <c r="I17" s="4">
        <v>29.93</v>
      </c>
      <c r="J17" s="4">
        <v>31.83</v>
      </c>
      <c r="K17" s="4">
        <v>30.64</v>
      </c>
      <c r="L17" s="4">
        <v>35.86</v>
      </c>
      <c r="M17" s="4">
        <v>39.659999999999997</v>
      </c>
      <c r="N17" s="4">
        <v>43.46</v>
      </c>
      <c r="O17" s="4">
        <v>48.45</v>
      </c>
      <c r="P17" s="4">
        <v>51.06</v>
      </c>
      <c r="Q17" s="4">
        <v>39.9</v>
      </c>
      <c r="R17" s="4">
        <v>47.5</v>
      </c>
      <c r="S17" s="4">
        <v>52.25</v>
      </c>
      <c r="T17" s="4">
        <v>57</v>
      </c>
      <c r="U17" s="4">
        <v>59.85</v>
      </c>
      <c r="V17" s="4">
        <v>63.65</v>
      </c>
      <c r="W17" s="4">
        <v>54.15</v>
      </c>
      <c r="X17" s="4">
        <v>63.65</v>
      </c>
      <c r="Y17" s="4">
        <v>70.3</v>
      </c>
      <c r="Z17" s="4">
        <v>76.95</v>
      </c>
      <c r="AA17" s="4">
        <v>84.55</v>
      </c>
      <c r="AB17" s="4">
        <v>89.3</v>
      </c>
    </row>
    <row r="18" spans="3:28">
      <c r="C18" s="1">
        <v>20</v>
      </c>
      <c r="D18" s="1"/>
      <c r="E18" s="4">
        <v>19.95</v>
      </c>
      <c r="F18" s="4">
        <v>23.75</v>
      </c>
      <c r="G18" s="4">
        <v>26.13</v>
      </c>
      <c r="H18" s="4">
        <v>28.5</v>
      </c>
      <c r="I18" s="4">
        <v>29.93</v>
      </c>
      <c r="J18" s="4">
        <v>31.83</v>
      </c>
      <c r="K18" s="4">
        <v>30.64</v>
      </c>
      <c r="L18" s="4">
        <v>35.86</v>
      </c>
      <c r="M18" s="4">
        <v>39.659999999999997</v>
      </c>
      <c r="N18" s="4">
        <v>43.46</v>
      </c>
      <c r="O18" s="4">
        <v>48.45</v>
      </c>
      <c r="P18" s="4">
        <v>51.06</v>
      </c>
      <c r="Q18" s="4">
        <v>39.9</v>
      </c>
      <c r="R18" s="4">
        <v>47.5</v>
      </c>
      <c r="S18" s="4">
        <v>52.25</v>
      </c>
      <c r="T18" s="4">
        <v>57</v>
      </c>
      <c r="U18" s="4">
        <v>59.85</v>
      </c>
      <c r="V18" s="4">
        <v>63.65</v>
      </c>
      <c r="W18" s="4">
        <v>54.15</v>
      </c>
      <c r="X18" s="4">
        <v>63.65</v>
      </c>
      <c r="Y18" s="4">
        <v>70.3</v>
      </c>
      <c r="Z18" s="4">
        <v>76.95</v>
      </c>
      <c r="AA18" s="4">
        <v>84.55</v>
      </c>
      <c r="AB18" s="4">
        <v>89.3</v>
      </c>
    </row>
    <row r="19" spans="3:28">
      <c r="C19" s="1">
        <v>21</v>
      </c>
      <c r="D19" s="1"/>
      <c r="E19" s="4">
        <v>19.95</v>
      </c>
      <c r="F19" s="4">
        <v>23.75</v>
      </c>
      <c r="G19" s="4">
        <v>26.13</v>
      </c>
      <c r="H19" s="4">
        <v>28.5</v>
      </c>
      <c r="I19" s="4">
        <v>29.93</v>
      </c>
      <c r="J19" s="4">
        <v>31.83</v>
      </c>
      <c r="K19" s="4">
        <v>30.64</v>
      </c>
      <c r="L19" s="4">
        <v>35.86</v>
      </c>
      <c r="M19" s="4">
        <v>39.659999999999997</v>
      </c>
      <c r="N19" s="4">
        <v>43.46</v>
      </c>
      <c r="O19" s="4">
        <v>48.45</v>
      </c>
      <c r="P19" s="4">
        <v>51.06</v>
      </c>
      <c r="Q19" s="4">
        <v>39.9</v>
      </c>
      <c r="R19" s="4">
        <v>47.5</v>
      </c>
      <c r="S19" s="4">
        <v>52.25</v>
      </c>
      <c r="T19" s="4">
        <v>57</v>
      </c>
      <c r="U19" s="4">
        <v>59.85</v>
      </c>
      <c r="V19" s="4">
        <v>63.65</v>
      </c>
      <c r="W19" s="4">
        <v>54.15</v>
      </c>
      <c r="X19" s="4">
        <v>63.65</v>
      </c>
      <c r="Y19" s="4">
        <v>70.3</v>
      </c>
      <c r="Z19" s="4">
        <v>76.95</v>
      </c>
      <c r="AA19" s="4">
        <v>84.55</v>
      </c>
      <c r="AB19" s="4">
        <v>89.3</v>
      </c>
    </row>
    <row r="20" spans="3:28">
      <c r="C20" s="1">
        <v>22</v>
      </c>
      <c r="D20" s="1"/>
      <c r="E20" s="4">
        <v>19.95</v>
      </c>
      <c r="F20" s="4">
        <v>23.75</v>
      </c>
      <c r="G20" s="4">
        <v>26.13</v>
      </c>
      <c r="H20" s="4">
        <v>28.5</v>
      </c>
      <c r="I20" s="4">
        <v>29.93</v>
      </c>
      <c r="J20" s="4">
        <v>31.83</v>
      </c>
      <c r="K20" s="4">
        <v>30.64</v>
      </c>
      <c r="L20" s="4">
        <v>35.86</v>
      </c>
      <c r="M20" s="4">
        <v>39.659999999999997</v>
      </c>
      <c r="N20" s="4">
        <v>43.46</v>
      </c>
      <c r="O20" s="4">
        <v>48.45</v>
      </c>
      <c r="P20" s="4">
        <v>51.06</v>
      </c>
      <c r="Q20" s="4">
        <v>39.9</v>
      </c>
      <c r="R20" s="4">
        <v>47.5</v>
      </c>
      <c r="S20" s="4">
        <v>52.25</v>
      </c>
      <c r="T20" s="4">
        <v>57</v>
      </c>
      <c r="U20" s="4">
        <v>59.85</v>
      </c>
      <c r="V20" s="4">
        <v>63.65</v>
      </c>
      <c r="W20" s="4">
        <v>54.15</v>
      </c>
      <c r="X20" s="4">
        <v>63.65</v>
      </c>
      <c r="Y20" s="4">
        <v>70.3</v>
      </c>
      <c r="Z20" s="4">
        <v>76.95</v>
      </c>
      <c r="AA20" s="4">
        <v>84.55</v>
      </c>
      <c r="AB20" s="4">
        <v>89.3</v>
      </c>
    </row>
    <row r="21" spans="3:28">
      <c r="C21" s="1">
        <v>23</v>
      </c>
      <c r="D21" s="1"/>
      <c r="E21" s="4">
        <v>19.95</v>
      </c>
      <c r="F21" s="4">
        <v>23.75</v>
      </c>
      <c r="G21" s="4">
        <v>26.13</v>
      </c>
      <c r="H21" s="4">
        <v>28.5</v>
      </c>
      <c r="I21" s="4">
        <v>29.93</v>
      </c>
      <c r="J21" s="4">
        <v>31.83</v>
      </c>
      <c r="K21" s="4">
        <v>30.64</v>
      </c>
      <c r="L21" s="4">
        <v>35.86</v>
      </c>
      <c r="M21" s="4">
        <v>39.659999999999997</v>
      </c>
      <c r="N21" s="4">
        <v>43.46</v>
      </c>
      <c r="O21" s="4">
        <v>48.45</v>
      </c>
      <c r="P21" s="4">
        <v>51.06</v>
      </c>
      <c r="Q21" s="4">
        <v>39.9</v>
      </c>
      <c r="R21" s="4">
        <v>47.5</v>
      </c>
      <c r="S21" s="4">
        <v>52.25</v>
      </c>
      <c r="T21" s="4">
        <v>57</v>
      </c>
      <c r="U21" s="4">
        <v>59.85</v>
      </c>
      <c r="V21" s="4">
        <v>63.65</v>
      </c>
      <c r="W21" s="4">
        <v>54.15</v>
      </c>
      <c r="X21" s="4">
        <v>63.65</v>
      </c>
      <c r="Y21" s="4">
        <v>70.3</v>
      </c>
      <c r="Z21" s="4">
        <v>76.95</v>
      </c>
      <c r="AA21" s="4">
        <v>84.55</v>
      </c>
      <c r="AB21" s="4">
        <v>89.3</v>
      </c>
    </row>
    <row r="22" spans="3:28">
      <c r="C22" s="1">
        <v>24</v>
      </c>
      <c r="D22" s="1"/>
      <c r="E22" s="4">
        <v>19.95</v>
      </c>
      <c r="F22" s="4">
        <v>23.75</v>
      </c>
      <c r="G22" s="4">
        <v>26.13</v>
      </c>
      <c r="H22" s="4">
        <v>28.5</v>
      </c>
      <c r="I22" s="4">
        <v>29.93</v>
      </c>
      <c r="J22" s="4">
        <v>31.83</v>
      </c>
      <c r="K22" s="4">
        <v>30.64</v>
      </c>
      <c r="L22" s="4">
        <v>35.86</v>
      </c>
      <c r="M22" s="4">
        <v>39.659999999999997</v>
      </c>
      <c r="N22" s="4">
        <v>43.46</v>
      </c>
      <c r="O22" s="4">
        <v>48.45</v>
      </c>
      <c r="P22" s="4">
        <v>51.06</v>
      </c>
      <c r="Q22" s="4">
        <v>39.9</v>
      </c>
      <c r="R22" s="4">
        <v>47.5</v>
      </c>
      <c r="S22" s="4">
        <v>52.25</v>
      </c>
      <c r="T22" s="4">
        <v>57</v>
      </c>
      <c r="U22" s="4">
        <v>59.85</v>
      </c>
      <c r="V22" s="4">
        <v>63.65</v>
      </c>
      <c r="W22" s="4">
        <v>54.15</v>
      </c>
      <c r="X22" s="4">
        <v>63.65</v>
      </c>
      <c r="Y22" s="4">
        <v>70.3</v>
      </c>
      <c r="Z22" s="4">
        <v>76.95</v>
      </c>
      <c r="AA22" s="4">
        <v>84.55</v>
      </c>
      <c r="AB22" s="4">
        <v>89.3</v>
      </c>
    </row>
    <row r="23" spans="3:28">
      <c r="C23" s="1">
        <v>25</v>
      </c>
      <c r="D23" s="1"/>
      <c r="E23" s="4">
        <v>19.95</v>
      </c>
      <c r="F23" s="4">
        <v>23.75</v>
      </c>
      <c r="G23" s="4">
        <v>26.13</v>
      </c>
      <c r="H23" s="4">
        <v>28.5</v>
      </c>
      <c r="I23" s="4">
        <v>29.93</v>
      </c>
      <c r="J23" s="4">
        <v>31.83</v>
      </c>
      <c r="K23" s="4">
        <v>30.64</v>
      </c>
      <c r="L23" s="4">
        <v>35.86</v>
      </c>
      <c r="M23" s="4">
        <v>39.659999999999997</v>
      </c>
      <c r="N23" s="4">
        <v>43.46</v>
      </c>
      <c r="O23" s="4">
        <v>48.45</v>
      </c>
      <c r="P23" s="4">
        <v>51.06</v>
      </c>
      <c r="Q23" s="4">
        <v>39.9</v>
      </c>
      <c r="R23" s="4">
        <v>47.5</v>
      </c>
      <c r="S23" s="4">
        <v>52.25</v>
      </c>
      <c r="T23" s="4">
        <v>57</v>
      </c>
      <c r="U23" s="4">
        <v>59.85</v>
      </c>
      <c r="V23" s="4">
        <v>63.65</v>
      </c>
      <c r="W23" s="4">
        <v>54.15</v>
      </c>
      <c r="X23" s="4">
        <v>63.65</v>
      </c>
      <c r="Y23" s="4">
        <v>70.3</v>
      </c>
      <c r="Z23" s="4">
        <v>76.95</v>
      </c>
      <c r="AA23" s="4">
        <v>84.55</v>
      </c>
      <c r="AB23" s="4">
        <v>89.3</v>
      </c>
    </row>
    <row r="24" spans="3:28">
      <c r="C24" s="1">
        <v>26</v>
      </c>
      <c r="D24" s="1"/>
      <c r="E24" s="4">
        <v>19.95</v>
      </c>
      <c r="F24" s="4">
        <v>23.75</v>
      </c>
      <c r="G24" s="4">
        <v>26.13</v>
      </c>
      <c r="H24" s="4">
        <v>28.5</v>
      </c>
      <c r="I24" s="4">
        <v>29.93</v>
      </c>
      <c r="J24" s="4">
        <v>31.83</v>
      </c>
      <c r="K24" s="4">
        <v>30.64</v>
      </c>
      <c r="L24" s="4">
        <v>35.86</v>
      </c>
      <c r="M24" s="4">
        <v>39.659999999999997</v>
      </c>
      <c r="N24" s="4">
        <v>43.46</v>
      </c>
      <c r="O24" s="4">
        <v>48.45</v>
      </c>
      <c r="P24" s="4">
        <v>51.06</v>
      </c>
      <c r="Q24" s="4">
        <v>39.9</v>
      </c>
      <c r="R24" s="4">
        <v>47.5</v>
      </c>
      <c r="S24" s="4">
        <v>52.25</v>
      </c>
      <c r="T24" s="4">
        <v>57</v>
      </c>
      <c r="U24" s="4">
        <v>59.85</v>
      </c>
      <c r="V24" s="4">
        <v>63.65</v>
      </c>
      <c r="W24" s="4">
        <v>54.15</v>
      </c>
      <c r="X24" s="4">
        <v>63.65</v>
      </c>
      <c r="Y24" s="4">
        <v>70.3</v>
      </c>
      <c r="Z24" s="4">
        <v>76.95</v>
      </c>
      <c r="AA24" s="4">
        <v>84.55</v>
      </c>
      <c r="AB24" s="4">
        <v>89.3</v>
      </c>
    </row>
    <row r="25" spans="3:28">
      <c r="C25" s="1">
        <v>27</v>
      </c>
      <c r="D25" s="1"/>
      <c r="E25" s="4">
        <v>19.95</v>
      </c>
      <c r="F25" s="4">
        <v>23.75</v>
      </c>
      <c r="G25" s="4">
        <v>26.13</v>
      </c>
      <c r="H25" s="4">
        <v>28.5</v>
      </c>
      <c r="I25" s="4">
        <v>29.93</v>
      </c>
      <c r="J25" s="4">
        <v>31.83</v>
      </c>
      <c r="K25" s="4">
        <v>30.64</v>
      </c>
      <c r="L25" s="4">
        <v>35.86</v>
      </c>
      <c r="M25" s="4">
        <v>39.659999999999997</v>
      </c>
      <c r="N25" s="4">
        <v>43.46</v>
      </c>
      <c r="O25" s="4">
        <v>48.45</v>
      </c>
      <c r="P25" s="4">
        <v>51.06</v>
      </c>
      <c r="Q25" s="4">
        <v>39.9</v>
      </c>
      <c r="R25" s="4">
        <v>47.5</v>
      </c>
      <c r="S25" s="4">
        <v>52.25</v>
      </c>
      <c r="T25" s="4">
        <v>57</v>
      </c>
      <c r="U25" s="4">
        <v>59.85</v>
      </c>
      <c r="V25" s="4">
        <v>63.65</v>
      </c>
      <c r="W25" s="4">
        <v>54.15</v>
      </c>
      <c r="X25" s="4">
        <v>63.65</v>
      </c>
      <c r="Y25" s="4">
        <v>70.3</v>
      </c>
      <c r="Z25" s="4">
        <v>76.95</v>
      </c>
      <c r="AA25" s="4">
        <v>84.55</v>
      </c>
      <c r="AB25" s="4">
        <v>89.3</v>
      </c>
    </row>
    <row r="26" spans="3:28">
      <c r="C26" s="1">
        <v>28</v>
      </c>
      <c r="D26" s="1"/>
      <c r="E26" s="4">
        <v>19.95</v>
      </c>
      <c r="F26" s="4">
        <v>23.75</v>
      </c>
      <c r="G26" s="4">
        <v>26.13</v>
      </c>
      <c r="H26" s="4">
        <v>28.5</v>
      </c>
      <c r="I26" s="4">
        <v>29.93</v>
      </c>
      <c r="J26" s="4">
        <v>31.83</v>
      </c>
      <c r="K26" s="4">
        <v>30.64</v>
      </c>
      <c r="L26" s="4">
        <v>35.86</v>
      </c>
      <c r="M26" s="4">
        <v>39.659999999999997</v>
      </c>
      <c r="N26" s="4">
        <v>43.46</v>
      </c>
      <c r="O26" s="4">
        <v>48.45</v>
      </c>
      <c r="P26" s="4">
        <v>51.06</v>
      </c>
      <c r="Q26" s="4">
        <v>39.9</v>
      </c>
      <c r="R26" s="4">
        <v>47.5</v>
      </c>
      <c r="S26" s="4">
        <v>52.25</v>
      </c>
      <c r="T26" s="4">
        <v>57</v>
      </c>
      <c r="U26" s="4">
        <v>59.85</v>
      </c>
      <c r="V26" s="4">
        <v>63.65</v>
      </c>
      <c r="W26" s="4">
        <v>54.15</v>
      </c>
      <c r="X26" s="4">
        <v>63.65</v>
      </c>
      <c r="Y26" s="4">
        <v>70.3</v>
      </c>
      <c r="Z26" s="4">
        <v>76.95</v>
      </c>
      <c r="AA26" s="4">
        <v>84.55</v>
      </c>
      <c r="AB26" s="4">
        <v>89.3</v>
      </c>
    </row>
    <row r="27" spans="3:28">
      <c r="C27" s="1">
        <v>29</v>
      </c>
      <c r="D27" s="1"/>
      <c r="E27" s="4">
        <v>19.95</v>
      </c>
      <c r="F27" s="4">
        <v>23.75</v>
      </c>
      <c r="G27" s="4">
        <v>26.13</v>
      </c>
      <c r="H27" s="4">
        <v>28.5</v>
      </c>
      <c r="I27" s="4">
        <v>29.93</v>
      </c>
      <c r="J27" s="4">
        <v>31.83</v>
      </c>
      <c r="K27" s="4">
        <v>30.64</v>
      </c>
      <c r="L27" s="4">
        <v>35.86</v>
      </c>
      <c r="M27" s="4">
        <v>39.659999999999997</v>
      </c>
      <c r="N27" s="4">
        <v>43.46</v>
      </c>
      <c r="O27" s="4">
        <v>48.45</v>
      </c>
      <c r="P27" s="4">
        <v>51.06</v>
      </c>
      <c r="Q27" s="4">
        <v>39.9</v>
      </c>
      <c r="R27" s="4">
        <v>47.5</v>
      </c>
      <c r="S27" s="4">
        <v>52.25</v>
      </c>
      <c r="T27" s="4">
        <v>57</v>
      </c>
      <c r="U27" s="4">
        <v>59.85</v>
      </c>
      <c r="V27" s="4">
        <v>63.65</v>
      </c>
      <c r="W27" s="4">
        <v>54.15</v>
      </c>
      <c r="X27" s="4">
        <v>63.65</v>
      </c>
      <c r="Y27" s="4">
        <v>70.3</v>
      </c>
      <c r="Z27" s="4">
        <v>76.95</v>
      </c>
      <c r="AA27" s="4">
        <v>84.55</v>
      </c>
      <c r="AB27" s="4">
        <v>89.3</v>
      </c>
    </row>
    <row r="28" spans="3:28">
      <c r="C28" s="1">
        <v>30</v>
      </c>
      <c r="D28" s="1"/>
      <c r="E28" s="4">
        <v>19.95</v>
      </c>
      <c r="F28" s="4">
        <v>23.75</v>
      </c>
      <c r="G28" s="4">
        <v>26.13</v>
      </c>
      <c r="H28" s="4">
        <v>28.5</v>
      </c>
      <c r="I28" s="4">
        <v>29.93</v>
      </c>
      <c r="J28" s="4">
        <v>31.83</v>
      </c>
      <c r="K28" s="4">
        <v>30.64</v>
      </c>
      <c r="L28" s="4">
        <v>35.86</v>
      </c>
      <c r="M28" s="4">
        <v>39.659999999999997</v>
      </c>
      <c r="N28" s="4">
        <v>43.46</v>
      </c>
      <c r="O28" s="4">
        <v>48.45</v>
      </c>
      <c r="P28" s="4">
        <v>51.06</v>
      </c>
      <c r="Q28" s="4">
        <v>39.9</v>
      </c>
      <c r="R28" s="4">
        <v>47.5</v>
      </c>
      <c r="S28" s="4">
        <v>52.25</v>
      </c>
      <c r="T28" s="4">
        <v>57</v>
      </c>
      <c r="U28" s="4">
        <v>59.85</v>
      </c>
      <c r="V28" s="4">
        <v>63.65</v>
      </c>
      <c r="W28" s="4">
        <v>54.15</v>
      </c>
      <c r="X28" s="4">
        <v>63.65</v>
      </c>
      <c r="Y28" s="4">
        <v>70.3</v>
      </c>
      <c r="Z28" s="4">
        <v>76.95</v>
      </c>
      <c r="AA28" s="4">
        <v>84.55</v>
      </c>
      <c r="AB28" s="4">
        <v>89.3</v>
      </c>
    </row>
    <row r="29" spans="3:28">
      <c r="C29" s="1">
        <v>31</v>
      </c>
      <c r="D29" s="1"/>
      <c r="E29" s="4">
        <v>19.95</v>
      </c>
      <c r="F29" s="4">
        <v>23.75</v>
      </c>
      <c r="G29" s="4">
        <v>26.13</v>
      </c>
      <c r="H29" s="4">
        <v>28.5</v>
      </c>
      <c r="I29" s="4">
        <v>29.93</v>
      </c>
      <c r="J29" s="4">
        <v>31.83</v>
      </c>
      <c r="K29" s="4">
        <v>30.64</v>
      </c>
      <c r="L29" s="4">
        <v>35.86</v>
      </c>
      <c r="M29" s="4">
        <v>39.659999999999997</v>
      </c>
      <c r="N29" s="4">
        <v>43.46</v>
      </c>
      <c r="O29" s="4">
        <v>48.45</v>
      </c>
      <c r="P29" s="4">
        <v>51.06</v>
      </c>
      <c r="Q29" s="4">
        <v>39.9</v>
      </c>
      <c r="R29" s="4">
        <v>47.5</v>
      </c>
      <c r="S29" s="4">
        <v>52.25</v>
      </c>
      <c r="T29" s="4">
        <v>57</v>
      </c>
      <c r="U29" s="4">
        <v>59.85</v>
      </c>
      <c r="V29" s="4">
        <v>63.65</v>
      </c>
      <c r="W29" s="4">
        <v>54.15</v>
      </c>
      <c r="X29" s="4">
        <v>63.65</v>
      </c>
      <c r="Y29" s="4">
        <v>70.3</v>
      </c>
      <c r="Z29" s="4">
        <v>76.95</v>
      </c>
      <c r="AA29" s="4">
        <v>84.55</v>
      </c>
      <c r="AB29" s="4">
        <v>89.3</v>
      </c>
    </row>
    <row r="30" spans="3:28">
      <c r="C30" s="1">
        <v>32</v>
      </c>
      <c r="D30" s="1"/>
      <c r="E30" s="4">
        <v>19.95</v>
      </c>
      <c r="F30" s="4">
        <v>23.75</v>
      </c>
      <c r="G30" s="4">
        <v>26.13</v>
      </c>
      <c r="H30" s="4">
        <v>28.5</v>
      </c>
      <c r="I30" s="4">
        <v>29.93</v>
      </c>
      <c r="J30" s="4">
        <v>31.83</v>
      </c>
      <c r="K30" s="4">
        <v>30.64</v>
      </c>
      <c r="L30" s="4">
        <v>35.86</v>
      </c>
      <c r="M30" s="4">
        <v>39.659999999999997</v>
      </c>
      <c r="N30" s="4">
        <v>43.46</v>
      </c>
      <c r="O30" s="4">
        <v>48.45</v>
      </c>
      <c r="P30" s="4">
        <v>51.06</v>
      </c>
      <c r="Q30" s="4">
        <v>39.9</v>
      </c>
      <c r="R30" s="4">
        <v>47.5</v>
      </c>
      <c r="S30" s="4">
        <v>52.25</v>
      </c>
      <c r="T30" s="4">
        <v>57</v>
      </c>
      <c r="U30" s="4">
        <v>59.85</v>
      </c>
      <c r="V30" s="4">
        <v>63.65</v>
      </c>
      <c r="W30" s="4">
        <v>54.15</v>
      </c>
      <c r="X30" s="4">
        <v>63.65</v>
      </c>
      <c r="Y30" s="4">
        <v>70.3</v>
      </c>
      <c r="Z30" s="4">
        <v>76.95</v>
      </c>
      <c r="AA30" s="4">
        <v>84.55</v>
      </c>
      <c r="AB30" s="4">
        <v>89.3</v>
      </c>
    </row>
    <row r="31" spans="3:28">
      <c r="C31" s="1">
        <v>33</v>
      </c>
      <c r="D31" s="1"/>
      <c r="E31" s="4">
        <v>19.95</v>
      </c>
      <c r="F31" s="4">
        <v>23.75</v>
      </c>
      <c r="G31" s="4">
        <v>26.13</v>
      </c>
      <c r="H31" s="4">
        <v>28.5</v>
      </c>
      <c r="I31" s="4">
        <v>29.93</v>
      </c>
      <c r="J31" s="4">
        <v>31.83</v>
      </c>
      <c r="K31" s="4">
        <v>30.64</v>
      </c>
      <c r="L31" s="4">
        <v>35.86</v>
      </c>
      <c r="M31" s="4">
        <v>39.659999999999997</v>
      </c>
      <c r="N31" s="4">
        <v>43.46</v>
      </c>
      <c r="O31" s="4">
        <v>48.45</v>
      </c>
      <c r="P31" s="4">
        <v>51.06</v>
      </c>
      <c r="Q31" s="4">
        <v>39.9</v>
      </c>
      <c r="R31" s="4">
        <v>47.5</v>
      </c>
      <c r="S31" s="4">
        <v>52.25</v>
      </c>
      <c r="T31" s="4">
        <v>57</v>
      </c>
      <c r="U31" s="4">
        <v>59.85</v>
      </c>
      <c r="V31" s="4">
        <v>63.65</v>
      </c>
      <c r="W31" s="4">
        <v>54.15</v>
      </c>
      <c r="X31" s="4">
        <v>63.65</v>
      </c>
      <c r="Y31" s="4">
        <v>70.3</v>
      </c>
      <c r="Z31" s="4">
        <v>76.95</v>
      </c>
      <c r="AA31" s="4">
        <v>84.55</v>
      </c>
      <c r="AB31" s="4">
        <v>89.3</v>
      </c>
    </row>
    <row r="32" spans="3:28">
      <c r="C32" s="1">
        <v>34</v>
      </c>
      <c r="D32" s="1"/>
      <c r="E32" s="4">
        <v>19.95</v>
      </c>
      <c r="F32" s="4">
        <v>23.75</v>
      </c>
      <c r="G32" s="4">
        <v>26.13</v>
      </c>
      <c r="H32" s="4">
        <v>28.5</v>
      </c>
      <c r="I32" s="4">
        <v>29.93</v>
      </c>
      <c r="J32" s="4">
        <v>31.83</v>
      </c>
      <c r="K32" s="4">
        <v>30.64</v>
      </c>
      <c r="L32" s="4">
        <v>35.86</v>
      </c>
      <c r="M32" s="4">
        <v>39.659999999999997</v>
      </c>
      <c r="N32" s="4">
        <v>43.46</v>
      </c>
      <c r="O32" s="4">
        <v>48.45</v>
      </c>
      <c r="P32" s="4">
        <v>51.06</v>
      </c>
      <c r="Q32" s="4">
        <v>39.9</v>
      </c>
      <c r="R32" s="4">
        <v>47.5</v>
      </c>
      <c r="S32" s="4">
        <v>52.25</v>
      </c>
      <c r="T32" s="4">
        <v>57</v>
      </c>
      <c r="U32" s="4">
        <v>59.85</v>
      </c>
      <c r="V32" s="4">
        <v>63.65</v>
      </c>
      <c r="W32" s="4">
        <v>54.15</v>
      </c>
      <c r="X32" s="4">
        <v>63.65</v>
      </c>
      <c r="Y32" s="4">
        <v>70.3</v>
      </c>
      <c r="Z32" s="4">
        <v>76.95</v>
      </c>
      <c r="AA32" s="4">
        <v>84.55</v>
      </c>
      <c r="AB32" s="4">
        <v>89.3</v>
      </c>
    </row>
    <row r="33" spans="3:28">
      <c r="C33" s="1">
        <v>35</v>
      </c>
      <c r="D33" s="1"/>
      <c r="E33" s="4">
        <v>19.95</v>
      </c>
      <c r="F33" s="4">
        <v>23.75</v>
      </c>
      <c r="G33" s="4">
        <v>26.13</v>
      </c>
      <c r="H33" s="4">
        <v>28.5</v>
      </c>
      <c r="I33" s="4">
        <v>29.93</v>
      </c>
      <c r="J33" s="4">
        <v>31.83</v>
      </c>
      <c r="K33" s="4">
        <v>30.64</v>
      </c>
      <c r="L33" s="4">
        <v>35.86</v>
      </c>
      <c r="M33" s="4">
        <v>39.659999999999997</v>
      </c>
      <c r="N33" s="4">
        <v>43.46</v>
      </c>
      <c r="O33" s="4">
        <v>48.45</v>
      </c>
      <c r="P33" s="4">
        <v>51.06</v>
      </c>
      <c r="Q33" s="4">
        <v>39.9</v>
      </c>
      <c r="R33" s="4">
        <v>47.5</v>
      </c>
      <c r="S33" s="4">
        <v>52.25</v>
      </c>
      <c r="T33" s="4">
        <v>57</v>
      </c>
      <c r="U33" s="4">
        <v>59.85</v>
      </c>
      <c r="V33" s="4">
        <v>63.65</v>
      </c>
      <c r="W33" s="4">
        <v>54.15</v>
      </c>
      <c r="X33" s="4">
        <v>63.65</v>
      </c>
      <c r="Y33" s="4">
        <v>70.3</v>
      </c>
      <c r="Z33" s="4">
        <v>76.95</v>
      </c>
      <c r="AA33" s="4">
        <v>84.55</v>
      </c>
      <c r="AB33" s="4">
        <v>89.3</v>
      </c>
    </row>
    <row r="34" spans="3:28">
      <c r="C34" s="1">
        <v>36</v>
      </c>
      <c r="D34" s="1"/>
      <c r="E34" s="4">
        <v>19.95</v>
      </c>
      <c r="F34" s="4">
        <v>23.75</v>
      </c>
      <c r="G34" s="4">
        <v>26.13</v>
      </c>
      <c r="H34" s="4">
        <v>28.5</v>
      </c>
      <c r="I34" s="4">
        <v>29.93</v>
      </c>
      <c r="J34" s="4">
        <v>31.83</v>
      </c>
      <c r="K34" s="4">
        <v>30.64</v>
      </c>
      <c r="L34" s="4">
        <v>35.86</v>
      </c>
      <c r="M34" s="4">
        <v>39.659999999999997</v>
      </c>
      <c r="N34" s="4">
        <v>43.46</v>
      </c>
      <c r="O34" s="4">
        <v>48.45</v>
      </c>
      <c r="P34" s="4">
        <v>51.06</v>
      </c>
      <c r="Q34" s="4">
        <v>39.9</v>
      </c>
      <c r="R34" s="4">
        <v>47.5</v>
      </c>
      <c r="S34" s="4">
        <v>52.25</v>
      </c>
      <c r="T34" s="4">
        <v>57</v>
      </c>
      <c r="U34" s="4">
        <v>59.85</v>
      </c>
      <c r="V34" s="4">
        <v>63.65</v>
      </c>
      <c r="W34" s="4">
        <v>54.15</v>
      </c>
      <c r="X34" s="4">
        <v>63.65</v>
      </c>
      <c r="Y34" s="4">
        <v>70.3</v>
      </c>
      <c r="Z34" s="4">
        <v>76.95</v>
      </c>
      <c r="AA34" s="4">
        <v>84.55</v>
      </c>
      <c r="AB34" s="4">
        <v>89.3</v>
      </c>
    </row>
    <row r="35" spans="3:28">
      <c r="C35" s="1">
        <v>37</v>
      </c>
      <c r="D35" s="1"/>
      <c r="E35" s="4">
        <v>19.95</v>
      </c>
      <c r="F35" s="4">
        <v>23.75</v>
      </c>
      <c r="G35" s="4">
        <v>26.13</v>
      </c>
      <c r="H35" s="4">
        <v>28.5</v>
      </c>
      <c r="I35" s="4">
        <v>29.93</v>
      </c>
      <c r="J35" s="4">
        <v>31.83</v>
      </c>
      <c r="K35" s="4">
        <v>30.64</v>
      </c>
      <c r="L35" s="4">
        <v>35.86</v>
      </c>
      <c r="M35" s="4">
        <v>39.659999999999997</v>
      </c>
      <c r="N35" s="4">
        <v>43.46</v>
      </c>
      <c r="O35" s="4">
        <v>48.45</v>
      </c>
      <c r="P35" s="4">
        <v>51.06</v>
      </c>
      <c r="Q35" s="4">
        <v>39.9</v>
      </c>
      <c r="R35" s="4">
        <v>47.5</v>
      </c>
      <c r="S35" s="4">
        <v>52.25</v>
      </c>
      <c r="T35" s="4">
        <v>57</v>
      </c>
      <c r="U35" s="4">
        <v>59.85</v>
      </c>
      <c r="V35" s="4">
        <v>63.65</v>
      </c>
      <c r="W35" s="4">
        <v>54.15</v>
      </c>
      <c r="X35" s="4">
        <v>63.65</v>
      </c>
      <c r="Y35" s="4">
        <v>70.3</v>
      </c>
      <c r="Z35" s="4">
        <v>76.95</v>
      </c>
      <c r="AA35" s="4">
        <v>84.55</v>
      </c>
      <c r="AB35" s="4">
        <v>89.3</v>
      </c>
    </row>
    <row r="36" spans="3:28">
      <c r="C36" s="1">
        <v>38</v>
      </c>
      <c r="D36" s="1"/>
      <c r="E36" s="4">
        <v>19.95</v>
      </c>
      <c r="F36" s="4">
        <v>23.75</v>
      </c>
      <c r="G36" s="4">
        <v>26.13</v>
      </c>
      <c r="H36" s="4">
        <v>28.5</v>
      </c>
      <c r="I36" s="4">
        <v>29.93</v>
      </c>
      <c r="J36" s="4">
        <v>31.83</v>
      </c>
      <c r="K36" s="4">
        <v>30.64</v>
      </c>
      <c r="L36" s="4">
        <v>35.86</v>
      </c>
      <c r="M36" s="4">
        <v>39.659999999999997</v>
      </c>
      <c r="N36" s="4">
        <v>43.46</v>
      </c>
      <c r="O36" s="4">
        <v>48.45</v>
      </c>
      <c r="P36" s="4">
        <v>51.06</v>
      </c>
      <c r="Q36" s="4">
        <v>39.9</v>
      </c>
      <c r="R36" s="4">
        <v>47.5</v>
      </c>
      <c r="S36" s="4">
        <v>52.25</v>
      </c>
      <c r="T36" s="4">
        <v>57</v>
      </c>
      <c r="U36" s="4">
        <v>59.85</v>
      </c>
      <c r="V36" s="4">
        <v>63.65</v>
      </c>
      <c r="W36" s="4">
        <v>54.15</v>
      </c>
      <c r="X36" s="4">
        <v>63.65</v>
      </c>
      <c r="Y36" s="4">
        <v>70.3</v>
      </c>
      <c r="Z36" s="4">
        <v>76.95</v>
      </c>
      <c r="AA36" s="4">
        <v>84.55</v>
      </c>
      <c r="AB36" s="4">
        <v>89.3</v>
      </c>
    </row>
    <row r="37" spans="3:28">
      <c r="C37" s="1">
        <v>39</v>
      </c>
      <c r="D37" s="1"/>
      <c r="E37" s="4">
        <v>19.95</v>
      </c>
      <c r="F37" s="4">
        <v>23.75</v>
      </c>
      <c r="G37" s="4">
        <v>26.13</v>
      </c>
      <c r="H37" s="4">
        <v>28.5</v>
      </c>
      <c r="I37" s="4">
        <v>29.93</v>
      </c>
      <c r="J37" s="4">
        <v>31.83</v>
      </c>
      <c r="K37" s="4">
        <v>30.64</v>
      </c>
      <c r="L37" s="4">
        <v>35.86</v>
      </c>
      <c r="M37" s="4">
        <v>39.659999999999997</v>
      </c>
      <c r="N37" s="4">
        <v>43.46</v>
      </c>
      <c r="O37" s="4">
        <v>48.45</v>
      </c>
      <c r="P37" s="4">
        <v>51.06</v>
      </c>
      <c r="Q37" s="4">
        <v>39.9</v>
      </c>
      <c r="R37" s="4">
        <v>47.5</v>
      </c>
      <c r="S37" s="4">
        <v>52.25</v>
      </c>
      <c r="T37" s="4">
        <v>57</v>
      </c>
      <c r="U37" s="4">
        <v>59.85</v>
      </c>
      <c r="V37" s="4">
        <v>63.65</v>
      </c>
      <c r="W37" s="4">
        <v>54.15</v>
      </c>
      <c r="X37" s="4">
        <v>63.65</v>
      </c>
      <c r="Y37" s="4">
        <v>70.3</v>
      </c>
      <c r="Z37" s="4">
        <v>76.95</v>
      </c>
      <c r="AA37" s="4">
        <v>84.55</v>
      </c>
      <c r="AB37" s="4">
        <v>89.3</v>
      </c>
    </row>
    <row r="38" spans="3:28">
      <c r="C38" s="1">
        <v>40</v>
      </c>
      <c r="D38" s="1"/>
      <c r="E38" s="4">
        <v>19.95</v>
      </c>
      <c r="F38" s="4">
        <v>23.75</v>
      </c>
      <c r="G38" s="4">
        <v>26.13</v>
      </c>
      <c r="H38" s="4">
        <v>28.5</v>
      </c>
      <c r="I38" s="4">
        <v>29.93</v>
      </c>
      <c r="J38" s="4">
        <v>31.83</v>
      </c>
      <c r="K38" s="4">
        <v>30.64</v>
      </c>
      <c r="L38" s="4">
        <v>35.86</v>
      </c>
      <c r="M38" s="4">
        <v>39.659999999999997</v>
      </c>
      <c r="N38" s="4">
        <v>43.46</v>
      </c>
      <c r="O38" s="4">
        <v>48.45</v>
      </c>
      <c r="P38" s="4">
        <v>51.06</v>
      </c>
      <c r="Q38" s="4">
        <v>39.9</v>
      </c>
      <c r="R38" s="4">
        <v>47.5</v>
      </c>
      <c r="S38" s="4">
        <v>52.25</v>
      </c>
      <c r="T38" s="4">
        <v>57</v>
      </c>
      <c r="U38" s="4">
        <v>59.85</v>
      </c>
      <c r="V38" s="4">
        <v>63.65</v>
      </c>
      <c r="W38" s="4">
        <v>54.15</v>
      </c>
      <c r="X38" s="4">
        <v>63.65</v>
      </c>
      <c r="Y38" s="4">
        <v>70.3</v>
      </c>
      <c r="Z38" s="4">
        <v>76.95</v>
      </c>
      <c r="AA38" s="4">
        <v>84.55</v>
      </c>
      <c r="AB38" s="4">
        <v>89.3</v>
      </c>
    </row>
    <row r="39" spans="3:28">
      <c r="C39" s="1">
        <v>41</v>
      </c>
      <c r="D39" s="1"/>
      <c r="E39" s="4">
        <v>19.95</v>
      </c>
      <c r="F39" s="4">
        <v>23.75</v>
      </c>
      <c r="G39" s="4">
        <v>26.13</v>
      </c>
      <c r="H39" s="4">
        <v>28.5</v>
      </c>
      <c r="I39" s="4">
        <v>29.93</v>
      </c>
      <c r="J39" s="4">
        <v>31.83</v>
      </c>
      <c r="K39" s="4">
        <v>30.64</v>
      </c>
      <c r="L39" s="4">
        <v>35.86</v>
      </c>
      <c r="M39" s="4">
        <v>39.659999999999997</v>
      </c>
      <c r="N39" s="4">
        <v>43.46</v>
      </c>
      <c r="O39" s="4">
        <v>48.45</v>
      </c>
      <c r="P39" s="4">
        <v>51.06</v>
      </c>
      <c r="Q39" s="4">
        <v>39.9</v>
      </c>
      <c r="R39" s="4">
        <v>47.5</v>
      </c>
      <c r="S39" s="4">
        <v>52.25</v>
      </c>
      <c r="T39" s="4">
        <v>57</v>
      </c>
      <c r="U39" s="4">
        <v>59.85</v>
      </c>
      <c r="V39" s="4">
        <v>63.65</v>
      </c>
      <c r="W39" s="4">
        <v>54.15</v>
      </c>
      <c r="X39" s="4">
        <v>63.65</v>
      </c>
      <c r="Y39" s="4">
        <v>70.3</v>
      </c>
      <c r="Z39" s="4">
        <v>76.95</v>
      </c>
      <c r="AA39" s="4">
        <v>84.55</v>
      </c>
      <c r="AB39" s="4">
        <v>89.3</v>
      </c>
    </row>
    <row r="40" spans="3:28">
      <c r="C40" s="1">
        <v>42</v>
      </c>
      <c r="D40" s="1"/>
      <c r="E40" s="4">
        <v>19.95</v>
      </c>
      <c r="F40" s="4">
        <v>23.75</v>
      </c>
      <c r="G40" s="4">
        <v>26.13</v>
      </c>
      <c r="H40" s="4">
        <v>28.5</v>
      </c>
      <c r="I40" s="4">
        <v>29.93</v>
      </c>
      <c r="J40" s="4">
        <v>31.83</v>
      </c>
      <c r="K40" s="4">
        <v>30.64</v>
      </c>
      <c r="L40" s="4">
        <v>35.86</v>
      </c>
      <c r="M40" s="4">
        <v>39.659999999999997</v>
      </c>
      <c r="N40" s="4">
        <v>43.46</v>
      </c>
      <c r="O40" s="4">
        <v>48.45</v>
      </c>
      <c r="P40" s="4">
        <v>51.06</v>
      </c>
      <c r="Q40" s="4">
        <v>39.9</v>
      </c>
      <c r="R40" s="4">
        <v>47.5</v>
      </c>
      <c r="S40" s="4">
        <v>52.25</v>
      </c>
      <c r="T40" s="4">
        <v>57</v>
      </c>
      <c r="U40" s="4">
        <v>59.85</v>
      </c>
      <c r="V40" s="4">
        <v>63.65</v>
      </c>
      <c r="W40" s="4">
        <v>54.15</v>
      </c>
      <c r="X40" s="4">
        <v>63.65</v>
      </c>
      <c r="Y40" s="4">
        <v>70.3</v>
      </c>
      <c r="Z40" s="4">
        <v>76.95</v>
      </c>
      <c r="AA40" s="4">
        <v>84.55</v>
      </c>
      <c r="AB40" s="4">
        <v>89.3</v>
      </c>
    </row>
    <row r="41" spans="3:28">
      <c r="C41" s="1">
        <v>43</v>
      </c>
      <c r="D41" s="1"/>
      <c r="E41" s="4">
        <v>19.95</v>
      </c>
      <c r="F41" s="4">
        <v>23.75</v>
      </c>
      <c r="G41" s="4">
        <v>26.13</v>
      </c>
      <c r="H41" s="4">
        <v>28.5</v>
      </c>
      <c r="I41" s="4">
        <v>30.88</v>
      </c>
      <c r="J41" s="4">
        <v>33.25</v>
      </c>
      <c r="K41" s="4">
        <v>30.64</v>
      </c>
      <c r="L41" s="4">
        <v>35.86</v>
      </c>
      <c r="M41" s="4">
        <v>39.659999999999997</v>
      </c>
      <c r="N41" s="4">
        <v>43.46</v>
      </c>
      <c r="O41" s="4">
        <v>49.4</v>
      </c>
      <c r="P41" s="4">
        <v>52.49</v>
      </c>
      <c r="Q41" s="4">
        <v>39.9</v>
      </c>
      <c r="R41" s="4">
        <v>47.5</v>
      </c>
      <c r="S41" s="4">
        <v>52.25</v>
      </c>
      <c r="T41" s="4">
        <v>57</v>
      </c>
      <c r="U41" s="4">
        <v>61.75</v>
      </c>
      <c r="V41" s="4">
        <v>66.5</v>
      </c>
      <c r="W41" s="4">
        <v>54.15</v>
      </c>
      <c r="X41" s="4">
        <v>63.65</v>
      </c>
      <c r="Y41" s="4">
        <v>70.3</v>
      </c>
      <c r="Z41" s="4">
        <v>76.95</v>
      </c>
      <c r="AA41" s="4">
        <v>86.45</v>
      </c>
      <c r="AB41" s="4">
        <v>92.15</v>
      </c>
    </row>
    <row r="42" spans="3:28">
      <c r="C42" s="1">
        <v>44</v>
      </c>
      <c r="D42" s="1"/>
      <c r="E42" s="4">
        <v>19.95</v>
      </c>
      <c r="F42" s="4">
        <v>23.75</v>
      </c>
      <c r="G42" s="4">
        <v>26.13</v>
      </c>
      <c r="H42" s="4">
        <v>29.45</v>
      </c>
      <c r="I42" s="4">
        <v>31.83</v>
      </c>
      <c r="J42" s="4">
        <v>34.200000000000003</v>
      </c>
      <c r="K42" s="4">
        <v>30.64</v>
      </c>
      <c r="L42" s="4">
        <v>35.86</v>
      </c>
      <c r="M42" s="4">
        <v>39.659999999999997</v>
      </c>
      <c r="N42" s="4">
        <v>44.41</v>
      </c>
      <c r="O42" s="4">
        <v>50.35</v>
      </c>
      <c r="P42" s="4">
        <v>53.44</v>
      </c>
      <c r="Q42" s="4">
        <v>39.9</v>
      </c>
      <c r="R42" s="4">
        <v>47.5</v>
      </c>
      <c r="S42" s="4">
        <v>52.25</v>
      </c>
      <c r="T42" s="4">
        <v>58.9</v>
      </c>
      <c r="U42" s="4">
        <v>63.65</v>
      </c>
      <c r="V42" s="4">
        <v>68.400000000000006</v>
      </c>
      <c r="W42" s="4">
        <v>54.15</v>
      </c>
      <c r="X42" s="4">
        <v>63.65</v>
      </c>
      <c r="Y42" s="4">
        <v>70.3</v>
      </c>
      <c r="Z42" s="4">
        <v>78.849999999999994</v>
      </c>
      <c r="AA42" s="4">
        <v>88.35</v>
      </c>
      <c r="AB42" s="4">
        <v>94.05</v>
      </c>
    </row>
    <row r="43" spans="3:28">
      <c r="C43" s="1">
        <v>45</v>
      </c>
      <c r="D43" s="1"/>
      <c r="E43" s="4">
        <v>19.95</v>
      </c>
      <c r="F43" s="4">
        <v>23.75</v>
      </c>
      <c r="G43" s="4">
        <v>26.13</v>
      </c>
      <c r="H43" s="4">
        <v>30.4</v>
      </c>
      <c r="I43" s="4">
        <v>33.25</v>
      </c>
      <c r="J43" s="4">
        <v>35.15</v>
      </c>
      <c r="K43" s="4">
        <v>30.64</v>
      </c>
      <c r="L43" s="4">
        <v>35.86</v>
      </c>
      <c r="M43" s="4">
        <v>39.659999999999997</v>
      </c>
      <c r="N43" s="4">
        <v>45.36</v>
      </c>
      <c r="O43" s="4">
        <v>51.78</v>
      </c>
      <c r="P43" s="4">
        <v>54.39</v>
      </c>
      <c r="Q43" s="4">
        <v>39.9</v>
      </c>
      <c r="R43" s="4">
        <v>47.5</v>
      </c>
      <c r="S43" s="4">
        <v>52.25</v>
      </c>
      <c r="T43" s="4">
        <v>60.8</v>
      </c>
      <c r="U43" s="4">
        <v>66.5</v>
      </c>
      <c r="V43" s="4">
        <v>70.3</v>
      </c>
      <c r="W43" s="4">
        <v>54.15</v>
      </c>
      <c r="X43" s="4">
        <v>63.65</v>
      </c>
      <c r="Y43" s="4">
        <v>70.3</v>
      </c>
      <c r="Z43" s="4">
        <v>80.75</v>
      </c>
      <c r="AA43" s="4">
        <v>91.2</v>
      </c>
      <c r="AB43" s="4">
        <v>95.95</v>
      </c>
    </row>
    <row r="44" spans="3:28">
      <c r="C44" s="1">
        <v>46</v>
      </c>
      <c r="D44" s="1"/>
      <c r="E44" s="4">
        <v>20.43</v>
      </c>
      <c r="F44" s="4">
        <v>23.75</v>
      </c>
      <c r="G44" s="4">
        <v>26.13</v>
      </c>
      <c r="H44" s="4">
        <v>31.35</v>
      </c>
      <c r="I44" s="4">
        <v>34.200000000000003</v>
      </c>
      <c r="J44" s="4">
        <v>36.1</v>
      </c>
      <c r="K44" s="4">
        <v>31.11</v>
      </c>
      <c r="L44" s="4">
        <v>35.86</v>
      </c>
      <c r="M44" s="4">
        <v>39.659999999999997</v>
      </c>
      <c r="N44" s="4">
        <v>46.31</v>
      </c>
      <c r="O44" s="4">
        <v>52.73</v>
      </c>
      <c r="P44" s="4">
        <v>55.34</v>
      </c>
      <c r="Q44" s="4">
        <v>40.85</v>
      </c>
      <c r="R44" s="4">
        <v>47.5</v>
      </c>
      <c r="S44" s="4">
        <v>52.25</v>
      </c>
      <c r="T44" s="4">
        <v>62.7</v>
      </c>
      <c r="U44" s="4">
        <v>68.400000000000006</v>
      </c>
      <c r="V44" s="4">
        <v>72.2</v>
      </c>
      <c r="W44" s="4">
        <v>55.1</v>
      </c>
      <c r="X44" s="4">
        <v>63.65</v>
      </c>
      <c r="Y44" s="4">
        <v>70.3</v>
      </c>
      <c r="Z44" s="4">
        <v>82.65</v>
      </c>
      <c r="AA44" s="4">
        <v>93.1</v>
      </c>
      <c r="AB44" s="4">
        <v>97.85</v>
      </c>
    </row>
    <row r="45" spans="3:28">
      <c r="C45" s="1">
        <v>47</v>
      </c>
      <c r="D45" s="1"/>
      <c r="E45" s="4">
        <v>20.9</v>
      </c>
      <c r="F45" s="4">
        <v>24.23</v>
      </c>
      <c r="G45" s="4">
        <v>27.08</v>
      </c>
      <c r="H45" s="4">
        <v>32.299999999999997</v>
      </c>
      <c r="I45" s="4">
        <v>35.15</v>
      </c>
      <c r="J45" s="4">
        <v>37.049999999999997</v>
      </c>
      <c r="K45" s="4">
        <v>31.59</v>
      </c>
      <c r="L45" s="4">
        <v>36.340000000000003</v>
      </c>
      <c r="M45" s="4">
        <v>40.61</v>
      </c>
      <c r="N45" s="4">
        <v>47.26</v>
      </c>
      <c r="O45" s="4">
        <v>53.68</v>
      </c>
      <c r="P45" s="4">
        <v>56.29</v>
      </c>
      <c r="Q45" s="4">
        <v>41.8</v>
      </c>
      <c r="R45" s="4">
        <v>48.45</v>
      </c>
      <c r="S45" s="4">
        <v>54.15</v>
      </c>
      <c r="T45" s="4">
        <v>64.599999999999994</v>
      </c>
      <c r="U45" s="4">
        <v>70.3</v>
      </c>
      <c r="V45" s="4">
        <v>74.099999999999994</v>
      </c>
      <c r="W45" s="4">
        <v>56.05</v>
      </c>
      <c r="X45" s="4">
        <v>64.599999999999994</v>
      </c>
      <c r="Y45" s="4">
        <v>72.2</v>
      </c>
      <c r="Z45" s="4">
        <v>84.55</v>
      </c>
      <c r="AA45" s="4">
        <v>95</v>
      </c>
      <c r="AB45" s="4">
        <v>99.75</v>
      </c>
    </row>
    <row r="46" spans="3:28">
      <c r="C46" s="1">
        <v>48</v>
      </c>
      <c r="D46" s="1"/>
      <c r="E46" s="4">
        <v>21.38</v>
      </c>
      <c r="F46" s="4">
        <v>24.7</v>
      </c>
      <c r="G46" s="4">
        <v>28.03</v>
      </c>
      <c r="H46" s="4">
        <v>33.25</v>
      </c>
      <c r="I46" s="4">
        <v>36.1</v>
      </c>
      <c r="J46" s="4">
        <v>38</v>
      </c>
      <c r="K46" s="4">
        <v>32.06</v>
      </c>
      <c r="L46" s="4">
        <v>36.81</v>
      </c>
      <c r="M46" s="4">
        <v>41.56</v>
      </c>
      <c r="N46" s="4">
        <v>48.21</v>
      </c>
      <c r="O46" s="4">
        <v>54.63</v>
      </c>
      <c r="P46" s="4">
        <v>57.24</v>
      </c>
      <c r="Q46" s="4">
        <v>42.75</v>
      </c>
      <c r="R46" s="4">
        <v>49.4</v>
      </c>
      <c r="S46" s="4">
        <v>56.05</v>
      </c>
      <c r="T46" s="4">
        <v>66.5</v>
      </c>
      <c r="U46" s="4">
        <v>72.2</v>
      </c>
      <c r="V46" s="4">
        <v>76</v>
      </c>
      <c r="W46" s="4">
        <v>57</v>
      </c>
      <c r="X46" s="4">
        <v>65.55</v>
      </c>
      <c r="Y46" s="4">
        <v>74.099999999999994</v>
      </c>
      <c r="Z46" s="4">
        <v>86.45</v>
      </c>
      <c r="AA46" s="4">
        <v>96.9</v>
      </c>
      <c r="AB46" s="4">
        <v>101.65</v>
      </c>
    </row>
    <row r="47" spans="3:28">
      <c r="C47" s="1">
        <v>49</v>
      </c>
      <c r="D47" s="1"/>
      <c r="E47" s="4">
        <v>21.85</v>
      </c>
      <c r="F47" s="4">
        <v>25.18</v>
      </c>
      <c r="G47" s="4">
        <v>28.98</v>
      </c>
      <c r="H47" s="4">
        <v>34.200000000000003</v>
      </c>
      <c r="I47" s="4">
        <v>37.049999999999997</v>
      </c>
      <c r="J47" s="4">
        <v>38.950000000000003</v>
      </c>
      <c r="K47" s="4">
        <v>32.54</v>
      </c>
      <c r="L47" s="4">
        <v>37.29</v>
      </c>
      <c r="M47" s="4">
        <v>42.51</v>
      </c>
      <c r="N47" s="4">
        <v>49.16</v>
      </c>
      <c r="O47" s="4">
        <v>55.58</v>
      </c>
      <c r="P47" s="4">
        <v>58.19</v>
      </c>
      <c r="Q47" s="4">
        <v>43.7</v>
      </c>
      <c r="R47" s="4">
        <v>50.35</v>
      </c>
      <c r="S47" s="4">
        <v>57.95</v>
      </c>
      <c r="T47" s="4">
        <v>68.400000000000006</v>
      </c>
      <c r="U47" s="4">
        <v>74.099999999999994</v>
      </c>
      <c r="V47" s="4">
        <v>77.900000000000006</v>
      </c>
      <c r="W47" s="4">
        <v>57.95</v>
      </c>
      <c r="X47" s="4">
        <v>66.5</v>
      </c>
      <c r="Y47" s="4">
        <v>76</v>
      </c>
      <c r="Z47" s="4">
        <v>88.35</v>
      </c>
      <c r="AA47" s="4">
        <v>98.8</v>
      </c>
      <c r="AB47" s="4">
        <v>103.55</v>
      </c>
    </row>
    <row r="48" spans="3:28">
      <c r="C48" s="1">
        <v>50</v>
      </c>
      <c r="D48" s="1"/>
      <c r="E48" s="4">
        <v>22.8</v>
      </c>
      <c r="F48" s="4">
        <v>25.65</v>
      </c>
      <c r="G48" s="4">
        <v>29.93</v>
      </c>
      <c r="H48" s="4">
        <v>35.15</v>
      </c>
      <c r="I48" s="4">
        <v>38</v>
      </c>
      <c r="J48" s="4">
        <v>39.9</v>
      </c>
      <c r="K48" s="4">
        <v>33.49</v>
      </c>
      <c r="L48" s="4">
        <v>37.76</v>
      </c>
      <c r="M48" s="4">
        <v>43.46</v>
      </c>
      <c r="N48" s="4">
        <v>50.11</v>
      </c>
      <c r="O48" s="4">
        <v>56.53</v>
      </c>
      <c r="P48" s="4">
        <v>59.14</v>
      </c>
      <c r="Q48" s="4">
        <v>45.6</v>
      </c>
      <c r="R48" s="4">
        <v>51.3</v>
      </c>
      <c r="S48" s="4">
        <v>59.85</v>
      </c>
      <c r="T48" s="4">
        <v>70.3</v>
      </c>
      <c r="U48" s="4">
        <v>76</v>
      </c>
      <c r="V48" s="4">
        <v>79.8</v>
      </c>
      <c r="W48" s="4">
        <v>59.85</v>
      </c>
      <c r="X48" s="4">
        <v>67.45</v>
      </c>
      <c r="Y48" s="4">
        <v>77.900000000000006</v>
      </c>
      <c r="Z48" s="4">
        <v>90.25</v>
      </c>
      <c r="AA48" s="4">
        <v>100.7</v>
      </c>
      <c r="AB48" s="4">
        <v>105.45</v>
      </c>
    </row>
    <row r="49" spans="3:28">
      <c r="C49" s="1">
        <v>51</v>
      </c>
      <c r="D49" s="1"/>
      <c r="E49" s="4">
        <v>23.75</v>
      </c>
      <c r="F49" s="4">
        <v>26.6</v>
      </c>
      <c r="G49" s="4">
        <v>30.88</v>
      </c>
      <c r="H49" s="4">
        <v>36.1</v>
      </c>
      <c r="I49" s="4">
        <v>38.950000000000003</v>
      </c>
      <c r="J49" s="4">
        <v>40.85</v>
      </c>
      <c r="K49" s="4">
        <v>34.44</v>
      </c>
      <c r="L49" s="4">
        <v>38.71</v>
      </c>
      <c r="M49" s="4">
        <v>44.41</v>
      </c>
      <c r="N49" s="4">
        <v>51.06</v>
      </c>
      <c r="O49" s="4">
        <v>57.48</v>
      </c>
      <c r="P49" s="4">
        <v>60.09</v>
      </c>
      <c r="Q49" s="4">
        <v>47.5</v>
      </c>
      <c r="R49" s="4">
        <v>53.2</v>
      </c>
      <c r="S49" s="4">
        <v>61.75</v>
      </c>
      <c r="T49" s="4">
        <v>72.2</v>
      </c>
      <c r="U49" s="4">
        <v>77.900000000000006</v>
      </c>
      <c r="V49" s="4">
        <v>81.7</v>
      </c>
      <c r="W49" s="4">
        <v>61.75</v>
      </c>
      <c r="X49" s="4">
        <v>69.349999999999994</v>
      </c>
      <c r="Y49" s="4">
        <v>79.8</v>
      </c>
      <c r="Z49" s="4">
        <v>92.15</v>
      </c>
      <c r="AA49" s="4">
        <v>102.6</v>
      </c>
      <c r="AB49" s="4">
        <v>107.35</v>
      </c>
    </row>
    <row r="50" spans="3:28">
      <c r="C50" s="1">
        <v>52</v>
      </c>
      <c r="D50" s="1"/>
      <c r="E50" s="4">
        <v>24.7</v>
      </c>
      <c r="F50" s="4">
        <v>27.55</v>
      </c>
      <c r="G50" s="4">
        <v>31.83</v>
      </c>
      <c r="H50" s="4">
        <v>37.049999999999997</v>
      </c>
      <c r="I50" s="4">
        <v>39.9</v>
      </c>
      <c r="J50" s="4">
        <v>41.8</v>
      </c>
      <c r="K50" s="4">
        <v>35.39</v>
      </c>
      <c r="L50" s="4">
        <v>39.659999999999997</v>
      </c>
      <c r="M50" s="4">
        <v>45.36</v>
      </c>
      <c r="N50" s="4">
        <v>52.01</v>
      </c>
      <c r="O50" s="4">
        <v>58.43</v>
      </c>
      <c r="P50" s="4">
        <v>61.04</v>
      </c>
      <c r="Q50" s="4">
        <v>49.4</v>
      </c>
      <c r="R50" s="4">
        <v>55.1</v>
      </c>
      <c r="S50" s="4">
        <v>63.65</v>
      </c>
      <c r="T50" s="4">
        <v>74.099999999999994</v>
      </c>
      <c r="U50" s="4">
        <v>79.8</v>
      </c>
      <c r="V50" s="4">
        <v>83.6</v>
      </c>
      <c r="W50" s="4">
        <v>63.65</v>
      </c>
      <c r="X50" s="4">
        <v>71.25</v>
      </c>
      <c r="Y50" s="4">
        <v>81.7</v>
      </c>
      <c r="Z50" s="4">
        <v>94.05</v>
      </c>
      <c r="AA50" s="4">
        <v>104.5</v>
      </c>
      <c r="AB50" s="4">
        <v>109.25</v>
      </c>
    </row>
    <row r="51" spans="3:28">
      <c r="C51" s="1">
        <v>53</v>
      </c>
      <c r="D51" s="1"/>
      <c r="E51" s="4">
        <v>25.65</v>
      </c>
      <c r="F51" s="4">
        <v>28.5</v>
      </c>
      <c r="G51" s="4">
        <v>32.78</v>
      </c>
      <c r="H51" s="4">
        <v>38</v>
      </c>
      <c r="I51" s="4">
        <v>41.33</v>
      </c>
      <c r="J51" s="4">
        <v>43.23</v>
      </c>
      <c r="K51" s="4">
        <v>36.340000000000003</v>
      </c>
      <c r="L51" s="4">
        <v>40.61</v>
      </c>
      <c r="M51" s="4">
        <v>46.31</v>
      </c>
      <c r="N51" s="4">
        <v>52.96</v>
      </c>
      <c r="O51" s="4">
        <v>59.85</v>
      </c>
      <c r="P51" s="4">
        <v>62.46</v>
      </c>
      <c r="Q51" s="4">
        <v>51.3</v>
      </c>
      <c r="R51" s="4">
        <v>57</v>
      </c>
      <c r="S51" s="4">
        <v>65.55</v>
      </c>
      <c r="T51" s="4">
        <v>76</v>
      </c>
      <c r="U51" s="4">
        <v>82.65</v>
      </c>
      <c r="V51" s="4">
        <v>86.45</v>
      </c>
      <c r="W51" s="4">
        <v>65.55</v>
      </c>
      <c r="X51" s="4">
        <v>73.150000000000006</v>
      </c>
      <c r="Y51" s="4">
        <v>83.6</v>
      </c>
      <c r="Z51" s="4">
        <v>95.95</v>
      </c>
      <c r="AA51" s="4">
        <v>107.35</v>
      </c>
      <c r="AB51" s="4">
        <v>112.1</v>
      </c>
    </row>
    <row r="52" spans="3:28">
      <c r="C52" s="1">
        <v>54</v>
      </c>
      <c r="D52" s="1"/>
      <c r="E52" s="4">
        <v>26.13</v>
      </c>
      <c r="F52" s="4">
        <v>29.45</v>
      </c>
      <c r="G52" s="4">
        <v>33.729999999999997</v>
      </c>
      <c r="H52" s="4">
        <v>38.950000000000003</v>
      </c>
      <c r="I52" s="4">
        <v>42.75</v>
      </c>
      <c r="J52" s="4">
        <v>44.65</v>
      </c>
      <c r="K52" s="4">
        <v>36.81</v>
      </c>
      <c r="L52" s="4">
        <v>41.56</v>
      </c>
      <c r="M52" s="4">
        <v>47.26</v>
      </c>
      <c r="N52" s="4">
        <v>53.91</v>
      </c>
      <c r="O52" s="4">
        <v>61.28</v>
      </c>
      <c r="P52" s="4">
        <v>63.89</v>
      </c>
      <c r="Q52" s="4">
        <v>52.25</v>
      </c>
      <c r="R52" s="4">
        <v>58.9</v>
      </c>
      <c r="S52" s="4">
        <v>67.45</v>
      </c>
      <c r="T52" s="4">
        <v>77.900000000000006</v>
      </c>
      <c r="U52" s="4">
        <v>85.5</v>
      </c>
      <c r="V52" s="4">
        <v>89.3</v>
      </c>
      <c r="W52" s="4">
        <v>66.5</v>
      </c>
      <c r="X52" s="4">
        <v>75.05</v>
      </c>
      <c r="Y52" s="4">
        <v>85.5</v>
      </c>
      <c r="Z52" s="4">
        <v>97.85</v>
      </c>
      <c r="AA52" s="4">
        <v>110.2</v>
      </c>
      <c r="AB52" s="4">
        <v>114.95</v>
      </c>
    </row>
    <row r="53" spans="3:28">
      <c r="C53" s="1">
        <v>55</v>
      </c>
      <c r="D53" s="1"/>
      <c r="E53" s="4">
        <v>27.08</v>
      </c>
      <c r="F53" s="4">
        <v>30.4</v>
      </c>
      <c r="G53" s="4">
        <v>34.68</v>
      </c>
      <c r="H53" s="4">
        <v>39.9</v>
      </c>
      <c r="I53" s="4">
        <v>44.18</v>
      </c>
      <c r="J53" s="4">
        <v>46.08</v>
      </c>
      <c r="K53" s="4">
        <v>37.76</v>
      </c>
      <c r="L53" s="4">
        <v>42.51</v>
      </c>
      <c r="M53" s="4">
        <v>48.21</v>
      </c>
      <c r="N53" s="4">
        <v>54.86</v>
      </c>
      <c r="O53" s="4">
        <v>62.7</v>
      </c>
      <c r="P53" s="4">
        <v>65.31</v>
      </c>
      <c r="Q53" s="4">
        <v>54.15</v>
      </c>
      <c r="R53" s="4">
        <v>60.8</v>
      </c>
      <c r="S53" s="4">
        <v>69.349999999999994</v>
      </c>
      <c r="T53" s="4">
        <v>79.8</v>
      </c>
      <c r="U53" s="4">
        <v>88.35</v>
      </c>
      <c r="V53" s="4">
        <v>92.15</v>
      </c>
      <c r="W53" s="4">
        <v>68.400000000000006</v>
      </c>
      <c r="X53" s="4">
        <v>76.95</v>
      </c>
      <c r="Y53" s="4">
        <v>87.4</v>
      </c>
      <c r="Z53" s="4">
        <v>99.75</v>
      </c>
      <c r="AA53" s="4">
        <v>113.05</v>
      </c>
      <c r="AB53" s="4">
        <v>117.8</v>
      </c>
    </row>
    <row r="54" spans="3:28">
      <c r="C54" s="1">
        <v>56</v>
      </c>
      <c r="D54" s="1"/>
      <c r="E54" s="4">
        <v>28.03</v>
      </c>
      <c r="F54" s="4">
        <v>31.35</v>
      </c>
      <c r="G54" s="4">
        <v>35.630000000000003</v>
      </c>
      <c r="H54" s="4">
        <v>40.85</v>
      </c>
      <c r="I54" s="4">
        <v>45.6</v>
      </c>
      <c r="J54" s="4">
        <v>47.5</v>
      </c>
      <c r="K54" s="4">
        <v>38.71</v>
      </c>
      <c r="L54" s="4">
        <v>43.46</v>
      </c>
      <c r="M54" s="4">
        <v>49.16</v>
      </c>
      <c r="N54" s="4">
        <v>55.81</v>
      </c>
      <c r="O54" s="4">
        <v>64.13</v>
      </c>
      <c r="P54" s="4">
        <v>66.739999999999995</v>
      </c>
      <c r="Q54" s="4">
        <v>56.05</v>
      </c>
      <c r="R54" s="4">
        <v>62.7</v>
      </c>
      <c r="S54" s="4">
        <v>71.25</v>
      </c>
      <c r="T54" s="4">
        <v>81.7</v>
      </c>
      <c r="U54" s="4">
        <v>91.2</v>
      </c>
      <c r="V54" s="4">
        <v>95</v>
      </c>
      <c r="W54" s="4">
        <v>70.3</v>
      </c>
      <c r="X54" s="4">
        <v>78.849999999999994</v>
      </c>
      <c r="Y54" s="4">
        <v>89.3</v>
      </c>
      <c r="Z54" s="4">
        <v>101.65</v>
      </c>
      <c r="AA54" s="4">
        <v>115.9</v>
      </c>
      <c r="AB54" s="4">
        <v>120.65</v>
      </c>
    </row>
    <row r="55" spans="3:28">
      <c r="C55" s="1">
        <v>57</v>
      </c>
      <c r="D55" s="1"/>
      <c r="E55" s="4">
        <v>28.5</v>
      </c>
      <c r="F55" s="4">
        <v>32.299999999999997</v>
      </c>
      <c r="G55" s="4">
        <v>36.58</v>
      </c>
      <c r="H55" s="4">
        <v>41.8</v>
      </c>
      <c r="I55" s="4">
        <v>47.5</v>
      </c>
      <c r="J55" s="4">
        <v>49.4</v>
      </c>
      <c r="K55" s="4">
        <v>39.19</v>
      </c>
      <c r="L55" s="4">
        <v>44.41</v>
      </c>
      <c r="M55" s="4">
        <v>50.11</v>
      </c>
      <c r="N55" s="4">
        <v>56.76</v>
      </c>
      <c r="O55" s="4">
        <v>66.03</v>
      </c>
      <c r="P55" s="4">
        <v>68.64</v>
      </c>
      <c r="Q55" s="4">
        <v>57</v>
      </c>
      <c r="R55" s="4">
        <v>64.599999999999994</v>
      </c>
      <c r="S55" s="4">
        <v>73.150000000000006</v>
      </c>
      <c r="T55" s="4">
        <v>83.6</v>
      </c>
      <c r="U55" s="4">
        <v>95</v>
      </c>
      <c r="V55" s="4">
        <v>98.8</v>
      </c>
      <c r="W55" s="4">
        <v>71.25</v>
      </c>
      <c r="X55" s="4">
        <v>80.75</v>
      </c>
      <c r="Y55" s="4">
        <v>91.2</v>
      </c>
      <c r="Z55" s="4">
        <v>103.55</v>
      </c>
      <c r="AA55" s="4">
        <v>119.7</v>
      </c>
      <c r="AB55" s="4">
        <v>124.45</v>
      </c>
    </row>
    <row r="56" spans="3:28">
      <c r="C56" s="1">
        <v>58</v>
      </c>
      <c r="D56" s="1"/>
      <c r="E56" s="4">
        <v>29.45</v>
      </c>
      <c r="F56" s="4">
        <v>33.25</v>
      </c>
      <c r="G56" s="4">
        <v>37.53</v>
      </c>
      <c r="H56" s="4">
        <v>42.75</v>
      </c>
      <c r="I56" s="4">
        <v>49.4</v>
      </c>
      <c r="J56" s="4">
        <v>51.3</v>
      </c>
      <c r="K56" s="4">
        <v>40.14</v>
      </c>
      <c r="L56" s="4">
        <v>45.36</v>
      </c>
      <c r="M56" s="4">
        <v>51.06</v>
      </c>
      <c r="N56" s="4">
        <v>57.71</v>
      </c>
      <c r="O56" s="4">
        <v>67.930000000000007</v>
      </c>
      <c r="P56" s="4">
        <v>70.540000000000006</v>
      </c>
      <c r="Q56" s="4">
        <v>58.9</v>
      </c>
      <c r="R56" s="4">
        <v>66.5</v>
      </c>
      <c r="S56" s="4">
        <v>75.05</v>
      </c>
      <c r="T56" s="4">
        <v>85.5</v>
      </c>
      <c r="U56" s="4">
        <v>98.8</v>
      </c>
      <c r="V56" s="4">
        <v>102.6</v>
      </c>
      <c r="W56" s="4">
        <v>73.150000000000006</v>
      </c>
      <c r="X56" s="4">
        <v>82.65</v>
      </c>
      <c r="Y56" s="4">
        <v>93.1</v>
      </c>
      <c r="Z56" s="4">
        <v>105.45</v>
      </c>
      <c r="AA56" s="4">
        <v>123.5</v>
      </c>
      <c r="AB56" s="4">
        <v>128.25</v>
      </c>
    </row>
    <row r="57" spans="3:28">
      <c r="C57" s="1">
        <v>59</v>
      </c>
      <c r="D57" s="1"/>
      <c r="E57" s="4">
        <v>30.4</v>
      </c>
      <c r="F57" s="4">
        <v>34.200000000000003</v>
      </c>
      <c r="G57" s="4">
        <v>38.479999999999997</v>
      </c>
      <c r="H57" s="4">
        <v>43.7</v>
      </c>
      <c r="I57" s="4">
        <v>51.3</v>
      </c>
      <c r="J57" s="4">
        <v>53.2</v>
      </c>
      <c r="K57" s="4">
        <v>41.09</v>
      </c>
      <c r="L57" s="4">
        <v>46.31</v>
      </c>
      <c r="M57" s="4">
        <v>52.01</v>
      </c>
      <c r="N57" s="4">
        <v>58.66</v>
      </c>
      <c r="O57" s="4">
        <v>69.83</v>
      </c>
      <c r="P57" s="4">
        <v>72.44</v>
      </c>
      <c r="Q57" s="4">
        <v>60.8</v>
      </c>
      <c r="R57" s="4">
        <v>68.400000000000006</v>
      </c>
      <c r="S57" s="4">
        <v>76.95</v>
      </c>
      <c r="T57" s="4">
        <v>87.4</v>
      </c>
      <c r="U57" s="4">
        <v>102.6</v>
      </c>
      <c r="V57" s="4">
        <v>106.4</v>
      </c>
      <c r="W57" s="4">
        <v>75.05</v>
      </c>
      <c r="X57" s="4">
        <v>84.55</v>
      </c>
      <c r="Y57" s="4">
        <v>95</v>
      </c>
      <c r="Z57" s="4">
        <v>107.35</v>
      </c>
      <c r="AA57" s="4">
        <v>127.3</v>
      </c>
      <c r="AB57" s="4">
        <v>132.05000000000001</v>
      </c>
    </row>
    <row r="58" spans="3:28">
      <c r="C58" s="1">
        <v>60</v>
      </c>
      <c r="D58" s="1"/>
      <c r="E58" s="4">
        <v>30.4</v>
      </c>
      <c r="F58" s="4">
        <v>34.68</v>
      </c>
      <c r="G58" s="4">
        <v>38.950000000000003</v>
      </c>
      <c r="H58" s="4">
        <v>44.65</v>
      </c>
      <c r="I58" s="4">
        <v>52.25</v>
      </c>
      <c r="J58" s="4">
        <v>54.15</v>
      </c>
      <c r="K58" s="4">
        <v>41.09</v>
      </c>
      <c r="L58" s="4">
        <v>46.79</v>
      </c>
      <c r="M58" s="4">
        <v>52.49</v>
      </c>
      <c r="N58" s="4">
        <v>59.61</v>
      </c>
      <c r="O58" s="4">
        <v>70.78</v>
      </c>
      <c r="P58" s="4">
        <v>73.39</v>
      </c>
      <c r="Q58" s="4">
        <v>60.8</v>
      </c>
      <c r="R58" s="4">
        <v>69.349999999999994</v>
      </c>
      <c r="S58" s="4">
        <v>77.900000000000006</v>
      </c>
      <c r="T58" s="4">
        <v>89.3</v>
      </c>
      <c r="U58" s="4">
        <v>104.5</v>
      </c>
      <c r="V58" s="4">
        <v>108.3</v>
      </c>
      <c r="W58" s="4">
        <v>75.05</v>
      </c>
      <c r="X58" s="4">
        <v>85.5</v>
      </c>
      <c r="Y58" s="4">
        <v>95.95</v>
      </c>
      <c r="Z58" s="4">
        <v>109.25</v>
      </c>
      <c r="AA58" s="4">
        <v>129.19999999999999</v>
      </c>
      <c r="AB58" s="4">
        <v>133.94999999999999</v>
      </c>
    </row>
    <row r="59" spans="3:28">
      <c r="C59" s="1">
        <v>61</v>
      </c>
      <c r="D59" s="1"/>
      <c r="E59" s="4">
        <v>30.4</v>
      </c>
      <c r="F59" s="4">
        <v>35.15</v>
      </c>
      <c r="G59" s="4">
        <v>39.43</v>
      </c>
      <c r="H59" s="4">
        <v>45.6</v>
      </c>
      <c r="I59" s="4">
        <v>54.15</v>
      </c>
      <c r="J59" s="4">
        <v>56.05</v>
      </c>
      <c r="K59" s="4">
        <v>41.09</v>
      </c>
      <c r="L59" s="4">
        <v>47.26</v>
      </c>
      <c r="M59" s="4">
        <v>52.96</v>
      </c>
      <c r="N59" s="4">
        <v>60.56</v>
      </c>
      <c r="O59" s="4">
        <v>72.680000000000007</v>
      </c>
      <c r="P59" s="4">
        <v>75.290000000000006</v>
      </c>
      <c r="Q59" s="4">
        <v>60.8</v>
      </c>
      <c r="R59" s="4">
        <v>70.3</v>
      </c>
      <c r="S59" s="4">
        <v>78.849999999999994</v>
      </c>
      <c r="T59" s="4">
        <v>91.2</v>
      </c>
      <c r="U59" s="4">
        <v>108.3</v>
      </c>
      <c r="V59" s="4">
        <v>112.1</v>
      </c>
      <c r="W59" s="4">
        <v>75.05</v>
      </c>
      <c r="X59" s="4">
        <v>86.45</v>
      </c>
      <c r="Y59" s="4">
        <v>96.9</v>
      </c>
      <c r="Z59" s="4">
        <v>111.15</v>
      </c>
      <c r="AA59" s="4">
        <v>133</v>
      </c>
      <c r="AB59" s="4">
        <v>137.75</v>
      </c>
    </row>
    <row r="60" spans="3:28">
      <c r="C60" s="1">
        <v>62</v>
      </c>
      <c r="D60" s="1"/>
      <c r="E60" s="4">
        <v>30.4</v>
      </c>
      <c r="F60" s="4">
        <v>35.630000000000003</v>
      </c>
      <c r="G60" s="4">
        <v>39.9</v>
      </c>
      <c r="H60" s="4">
        <v>46.55</v>
      </c>
      <c r="I60" s="4">
        <v>56.53</v>
      </c>
      <c r="J60" s="4">
        <v>58.43</v>
      </c>
      <c r="K60" s="4">
        <v>41.09</v>
      </c>
      <c r="L60" s="4">
        <v>47.74</v>
      </c>
      <c r="M60" s="4">
        <v>53.44</v>
      </c>
      <c r="N60" s="4">
        <v>61.51</v>
      </c>
      <c r="O60" s="4">
        <v>75.05</v>
      </c>
      <c r="P60" s="4">
        <v>77.66</v>
      </c>
      <c r="Q60" s="4">
        <v>60.8</v>
      </c>
      <c r="R60" s="4">
        <v>71.25</v>
      </c>
      <c r="S60" s="4">
        <v>79.8</v>
      </c>
      <c r="T60" s="4">
        <v>93.1</v>
      </c>
      <c r="U60" s="4">
        <v>113.05</v>
      </c>
      <c r="V60" s="4">
        <v>116.85</v>
      </c>
      <c r="W60" s="4">
        <v>75.05</v>
      </c>
      <c r="X60" s="4">
        <v>87.4</v>
      </c>
      <c r="Y60" s="4">
        <v>97.85</v>
      </c>
      <c r="Z60" s="4">
        <v>113.05</v>
      </c>
      <c r="AA60" s="4">
        <v>137.75</v>
      </c>
      <c r="AB60" s="4">
        <v>142.5</v>
      </c>
    </row>
    <row r="61" spans="3:28">
      <c r="C61" s="1">
        <v>63</v>
      </c>
      <c r="D61" s="1"/>
      <c r="E61" s="4">
        <v>30.4</v>
      </c>
      <c r="F61" s="4">
        <v>36.1</v>
      </c>
      <c r="G61" s="4">
        <v>40.380000000000003</v>
      </c>
      <c r="H61" s="4">
        <v>47.5</v>
      </c>
      <c r="I61" s="4">
        <v>58.9</v>
      </c>
      <c r="J61" s="4">
        <v>60.8</v>
      </c>
      <c r="K61" s="4">
        <v>41.09</v>
      </c>
      <c r="L61" s="4">
        <v>48.21</v>
      </c>
      <c r="M61" s="4">
        <v>53.91</v>
      </c>
      <c r="N61" s="4">
        <v>62.46</v>
      </c>
      <c r="O61" s="4">
        <v>77.430000000000007</v>
      </c>
      <c r="P61" s="4">
        <v>80.040000000000006</v>
      </c>
      <c r="Q61" s="4">
        <v>60.8</v>
      </c>
      <c r="R61" s="4">
        <v>72.2</v>
      </c>
      <c r="S61" s="4">
        <v>80.75</v>
      </c>
      <c r="T61" s="4">
        <v>95</v>
      </c>
      <c r="U61" s="4">
        <v>117.8</v>
      </c>
      <c r="V61" s="4">
        <v>121.6</v>
      </c>
      <c r="W61" s="4">
        <v>75.05</v>
      </c>
      <c r="X61" s="4">
        <v>88.35</v>
      </c>
      <c r="Y61" s="4">
        <v>98.8</v>
      </c>
      <c r="Z61" s="4">
        <v>114.95</v>
      </c>
      <c r="AA61" s="4">
        <v>142.5</v>
      </c>
      <c r="AB61" s="4">
        <v>147.25</v>
      </c>
    </row>
    <row r="62" spans="3:28">
      <c r="C62" s="1">
        <v>64</v>
      </c>
      <c r="D62" s="1"/>
      <c r="E62" s="4">
        <v>30.4</v>
      </c>
      <c r="F62" s="4">
        <v>37.53</v>
      </c>
      <c r="G62" s="4">
        <v>44.18</v>
      </c>
      <c r="H62" s="4">
        <v>52.25</v>
      </c>
      <c r="I62" s="4">
        <v>61.75</v>
      </c>
      <c r="J62" s="4">
        <v>63.65</v>
      </c>
      <c r="K62" s="4">
        <v>41.09</v>
      </c>
      <c r="L62" s="4">
        <v>49.64</v>
      </c>
      <c r="M62" s="4">
        <v>57.71</v>
      </c>
      <c r="N62" s="4">
        <v>67.209999999999994</v>
      </c>
      <c r="O62" s="4">
        <v>80.28</v>
      </c>
      <c r="P62" s="4">
        <v>82.89</v>
      </c>
      <c r="Q62" s="4">
        <v>60.8</v>
      </c>
      <c r="R62" s="4">
        <v>75.05</v>
      </c>
      <c r="S62" s="4">
        <v>88.35</v>
      </c>
      <c r="T62" s="4">
        <v>104.5</v>
      </c>
      <c r="U62" s="4">
        <v>123.5</v>
      </c>
      <c r="V62" s="4">
        <v>127.3</v>
      </c>
      <c r="W62" s="4">
        <v>75.05</v>
      </c>
      <c r="X62" s="4">
        <v>91.2</v>
      </c>
      <c r="Y62" s="4">
        <v>106.4</v>
      </c>
      <c r="Z62" s="4">
        <v>124.45</v>
      </c>
      <c r="AA62" s="4">
        <v>148.19999999999999</v>
      </c>
      <c r="AB62" s="4">
        <v>152.94999999999999</v>
      </c>
    </row>
    <row r="63" spans="3:28">
      <c r="C63" s="1">
        <v>65</v>
      </c>
      <c r="D63" s="1"/>
      <c r="E63" s="4">
        <v>30.4</v>
      </c>
      <c r="F63" s="4">
        <v>37.53</v>
      </c>
      <c r="G63" s="4">
        <v>44.18</v>
      </c>
      <c r="H63" s="4">
        <v>52.25</v>
      </c>
      <c r="I63" s="4">
        <v>64.599999999999994</v>
      </c>
      <c r="J63" s="4">
        <v>66.5</v>
      </c>
      <c r="K63" s="4">
        <v>41.09</v>
      </c>
      <c r="L63" s="4">
        <v>49.64</v>
      </c>
      <c r="M63" s="4">
        <v>57.71</v>
      </c>
      <c r="N63" s="4">
        <v>67.209999999999994</v>
      </c>
      <c r="O63" s="4">
        <v>83.13</v>
      </c>
      <c r="P63" s="4">
        <v>85.74</v>
      </c>
      <c r="Q63" s="4">
        <v>60.8</v>
      </c>
      <c r="R63" s="4">
        <v>75.05</v>
      </c>
      <c r="S63" s="4">
        <v>88.35</v>
      </c>
      <c r="T63" s="4">
        <v>104.5</v>
      </c>
      <c r="U63" s="4">
        <v>129.19999999999999</v>
      </c>
      <c r="V63" s="4">
        <v>133</v>
      </c>
      <c r="W63" s="4">
        <v>75.05</v>
      </c>
      <c r="X63" s="4">
        <v>91.2</v>
      </c>
      <c r="Y63" s="4">
        <v>106.4</v>
      </c>
      <c r="Z63" s="4">
        <v>124.45</v>
      </c>
      <c r="AA63" s="4">
        <v>153.9</v>
      </c>
      <c r="AB63" s="4">
        <v>158.65</v>
      </c>
    </row>
    <row r="64" spans="3:28">
      <c r="C64" s="1">
        <v>66</v>
      </c>
      <c r="D64" s="1"/>
      <c r="E64" s="4">
        <v>32.299999999999997</v>
      </c>
      <c r="F64" s="4">
        <v>38</v>
      </c>
      <c r="G64" s="4">
        <v>44.65</v>
      </c>
      <c r="H64" s="4">
        <v>53.2</v>
      </c>
      <c r="I64" s="4">
        <v>67.45</v>
      </c>
      <c r="J64" s="4">
        <v>69.349999999999994</v>
      </c>
      <c r="K64" s="4">
        <v>42.99</v>
      </c>
      <c r="L64" s="4">
        <v>50.11</v>
      </c>
      <c r="M64" s="4">
        <v>58.19</v>
      </c>
      <c r="N64" s="4">
        <v>68.16</v>
      </c>
      <c r="O64" s="4">
        <v>85.98</v>
      </c>
      <c r="P64" s="4">
        <v>88.59</v>
      </c>
      <c r="Q64" s="4">
        <v>64.599999999999994</v>
      </c>
      <c r="R64" s="4">
        <v>76</v>
      </c>
      <c r="S64" s="4">
        <v>89.3</v>
      </c>
      <c r="T64" s="4">
        <v>106.4</v>
      </c>
      <c r="U64" s="4">
        <v>134.9</v>
      </c>
      <c r="V64" s="4">
        <v>138.69999999999999</v>
      </c>
      <c r="W64" s="4">
        <v>78.849999999999994</v>
      </c>
      <c r="X64" s="4">
        <v>92.15</v>
      </c>
      <c r="Y64" s="4">
        <v>107.35</v>
      </c>
      <c r="Z64" s="4">
        <v>126.35</v>
      </c>
      <c r="AA64" s="4">
        <v>159.6</v>
      </c>
      <c r="AB64" s="4">
        <v>164.35</v>
      </c>
    </row>
    <row r="65" spans="3:28">
      <c r="C65" s="1">
        <v>67</v>
      </c>
      <c r="D65" s="1"/>
      <c r="E65" s="4">
        <v>34.200000000000003</v>
      </c>
      <c r="F65" s="4">
        <v>38.950000000000003</v>
      </c>
      <c r="G65" s="4">
        <v>45.6</v>
      </c>
      <c r="H65" s="4">
        <v>54.15</v>
      </c>
      <c r="I65" s="4">
        <v>70.78</v>
      </c>
      <c r="J65" s="4">
        <v>72.680000000000007</v>
      </c>
      <c r="K65" s="4">
        <v>44.89</v>
      </c>
      <c r="L65" s="4">
        <v>51.06</v>
      </c>
      <c r="M65" s="4">
        <v>59.14</v>
      </c>
      <c r="N65" s="4">
        <v>69.11</v>
      </c>
      <c r="O65" s="4">
        <v>89.3</v>
      </c>
      <c r="P65" s="4">
        <v>91.91</v>
      </c>
      <c r="Q65" s="4">
        <v>68.400000000000006</v>
      </c>
      <c r="R65" s="4">
        <v>77.900000000000006</v>
      </c>
      <c r="S65" s="4">
        <v>91.2</v>
      </c>
      <c r="T65" s="4">
        <v>108.3</v>
      </c>
      <c r="U65" s="4">
        <v>141.55000000000001</v>
      </c>
      <c r="V65" s="4">
        <v>145.35</v>
      </c>
      <c r="W65" s="4">
        <v>82.65</v>
      </c>
      <c r="X65" s="4">
        <v>94.05</v>
      </c>
      <c r="Y65" s="4">
        <v>109.25</v>
      </c>
      <c r="Z65" s="4">
        <v>128.25</v>
      </c>
      <c r="AA65" s="4">
        <v>166.25</v>
      </c>
      <c r="AB65" s="4">
        <v>171</v>
      </c>
    </row>
    <row r="66" spans="3:28">
      <c r="C66" s="1">
        <v>68</v>
      </c>
      <c r="D66" s="1"/>
      <c r="E66" s="4">
        <v>35.630000000000003</v>
      </c>
      <c r="F66" s="4">
        <v>40.85</v>
      </c>
      <c r="G66" s="4">
        <v>46.08</v>
      </c>
      <c r="H66" s="4">
        <v>54.63</v>
      </c>
      <c r="I66" s="4">
        <v>73.63</v>
      </c>
      <c r="J66" s="4">
        <v>75.53</v>
      </c>
      <c r="K66" s="4">
        <v>46.31</v>
      </c>
      <c r="L66" s="4">
        <v>52.96</v>
      </c>
      <c r="M66" s="4">
        <v>59.61</v>
      </c>
      <c r="N66" s="4">
        <v>69.59</v>
      </c>
      <c r="O66" s="4">
        <v>92.15</v>
      </c>
      <c r="P66" s="4">
        <v>94.76</v>
      </c>
      <c r="Q66" s="4">
        <v>71.25</v>
      </c>
      <c r="R66" s="4">
        <v>81.7</v>
      </c>
      <c r="S66" s="4">
        <v>92.15</v>
      </c>
      <c r="T66" s="4">
        <v>109.25</v>
      </c>
      <c r="U66" s="4">
        <v>147.25</v>
      </c>
      <c r="V66" s="4">
        <v>151.05000000000001</v>
      </c>
      <c r="W66" s="4">
        <v>85.5</v>
      </c>
      <c r="X66" s="4">
        <v>97.85</v>
      </c>
      <c r="Y66" s="4">
        <v>110.2</v>
      </c>
      <c r="Z66" s="4">
        <v>129.19999999999999</v>
      </c>
      <c r="AA66" s="4">
        <v>171.95</v>
      </c>
      <c r="AB66" s="4">
        <v>176.7</v>
      </c>
    </row>
    <row r="67" spans="3:28">
      <c r="C67" s="1">
        <v>69</v>
      </c>
      <c r="D67" s="1"/>
      <c r="E67" s="4">
        <v>37.049999999999997</v>
      </c>
      <c r="F67" s="4">
        <v>42.28</v>
      </c>
      <c r="G67" s="4">
        <v>46.55</v>
      </c>
      <c r="H67" s="4">
        <v>55.58</v>
      </c>
      <c r="I67" s="4">
        <v>76.48</v>
      </c>
      <c r="J67" s="4">
        <v>78.38</v>
      </c>
      <c r="K67" s="4">
        <v>47.74</v>
      </c>
      <c r="L67" s="4">
        <v>54.39</v>
      </c>
      <c r="M67" s="4">
        <v>60.09</v>
      </c>
      <c r="N67" s="4">
        <v>70.540000000000006</v>
      </c>
      <c r="O67" s="4">
        <v>95</v>
      </c>
      <c r="P67" s="4">
        <v>97.61</v>
      </c>
      <c r="Q67" s="4">
        <v>74.099999999999994</v>
      </c>
      <c r="R67" s="4">
        <v>84.55</v>
      </c>
      <c r="S67" s="4">
        <v>93.1</v>
      </c>
      <c r="T67" s="4">
        <v>111.15</v>
      </c>
      <c r="U67" s="4">
        <v>152.94999999999999</v>
      </c>
      <c r="V67" s="4">
        <v>156.75</v>
      </c>
      <c r="W67" s="4">
        <v>88.35</v>
      </c>
      <c r="X67" s="4">
        <v>100.7</v>
      </c>
      <c r="Y67" s="4">
        <v>111.15</v>
      </c>
      <c r="Z67" s="4">
        <v>131.1</v>
      </c>
      <c r="AA67" s="4">
        <v>177.65</v>
      </c>
      <c r="AB67" s="4">
        <v>182.4</v>
      </c>
    </row>
    <row r="68" spans="3:28">
      <c r="C68" s="1">
        <v>70</v>
      </c>
      <c r="D68" s="1"/>
      <c r="E68" s="4">
        <v>38.950000000000003</v>
      </c>
      <c r="F68" s="4">
        <v>44.18</v>
      </c>
      <c r="G68" s="4">
        <v>47.98</v>
      </c>
      <c r="H68" s="4">
        <v>57</v>
      </c>
      <c r="I68" s="4">
        <v>78.849999999999994</v>
      </c>
      <c r="J68" s="4">
        <v>80.75</v>
      </c>
      <c r="K68" s="4">
        <v>49.64</v>
      </c>
      <c r="L68" s="4">
        <v>56.29</v>
      </c>
      <c r="M68" s="4">
        <v>61.51</v>
      </c>
      <c r="N68" s="4">
        <v>71.959999999999994</v>
      </c>
      <c r="O68" s="4">
        <v>97.38</v>
      </c>
      <c r="P68" s="4">
        <v>99.99</v>
      </c>
      <c r="Q68" s="4">
        <v>77.900000000000006</v>
      </c>
      <c r="R68" s="4">
        <v>88.35</v>
      </c>
      <c r="S68" s="4">
        <v>95.95</v>
      </c>
      <c r="T68" s="4">
        <v>114</v>
      </c>
      <c r="U68" s="4">
        <v>157.69999999999999</v>
      </c>
      <c r="V68" s="4">
        <v>161.5</v>
      </c>
      <c r="W68" s="4">
        <v>92.15</v>
      </c>
      <c r="X68" s="4">
        <v>104.5</v>
      </c>
      <c r="Y68" s="4">
        <v>114</v>
      </c>
      <c r="Z68" s="4">
        <v>133.94999999999999</v>
      </c>
      <c r="AA68" s="4">
        <v>182.4</v>
      </c>
      <c r="AB68" s="4">
        <v>187.15</v>
      </c>
    </row>
    <row r="69" spans="3:28">
      <c r="C69" s="1">
        <v>71</v>
      </c>
      <c r="D69" s="1"/>
      <c r="E69" s="4">
        <v>40.380000000000003</v>
      </c>
      <c r="F69" s="4">
        <v>45.6</v>
      </c>
      <c r="G69" s="4">
        <v>50.83</v>
      </c>
      <c r="H69" s="4">
        <v>57.95</v>
      </c>
      <c r="I69" s="4">
        <v>80.28</v>
      </c>
      <c r="J69" s="4">
        <v>82.18</v>
      </c>
      <c r="K69" s="4">
        <v>51.06</v>
      </c>
      <c r="L69" s="4">
        <v>57.71</v>
      </c>
      <c r="M69" s="4">
        <v>64.36</v>
      </c>
      <c r="N69" s="4">
        <v>72.91</v>
      </c>
      <c r="O69" s="4">
        <v>98.8</v>
      </c>
      <c r="P69" s="4">
        <v>101.41</v>
      </c>
      <c r="Q69" s="4">
        <v>80.75</v>
      </c>
      <c r="R69" s="4">
        <v>91.2</v>
      </c>
      <c r="S69" s="4">
        <v>101.65</v>
      </c>
      <c r="T69" s="4">
        <v>115.9</v>
      </c>
      <c r="U69" s="4">
        <v>160.55000000000001</v>
      </c>
      <c r="V69" s="4">
        <v>164.35</v>
      </c>
      <c r="W69" s="4">
        <v>95</v>
      </c>
      <c r="X69" s="4">
        <v>107.35</v>
      </c>
      <c r="Y69" s="4">
        <v>119.7</v>
      </c>
      <c r="Z69" s="4">
        <v>135.85</v>
      </c>
      <c r="AA69" s="4">
        <v>185.25</v>
      </c>
      <c r="AB69" s="4">
        <v>190</v>
      </c>
    </row>
    <row r="70" spans="3:28">
      <c r="C70" s="1">
        <v>72</v>
      </c>
      <c r="D70" s="1"/>
      <c r="E70" s="4">
        <v>42.28</v>
      </c>
      <c r="F70" s="4">
        <v>47.98</v>
      </c>
      <c r="G70" s="4">
        <v>53.2</v>
      </c>
      <c r="H70" s="4">
        <v>59.85</v>
      </c>
      <c r="I70" s="4">
        <v>81.7</v>
      </c>
      <c r="J70" s="4">
        <v>83.6</v>
      </c>
      <c r="K70" s="4">
        <v>52.96</v>
      </c>
      <c r="L70" s="4">
        <v>60.09</v>
      </c>
      <c r="M70" s="4">
        <v>66.739999999999995</v>
      </c>
      <c r="N70" s="4">
        <v>74.81</v>
      </c>
      <c r="O70" s="4">
        <v>100.23</v>
      </c>
      <c r="P70" s="4">
        <v>102.84</v>
      </c>
      <c r="Q70" s="4">
        <v>84.55</v>
      </c>
      <c r="R70" s="4">
        <v>95.95</v>
      </c>
      <c r="S70" s="4">
        <v>106.4</v>
      </c>
      <c r="T70" s="4">
        <v>119.7</v>
      </c>
      <c r="U70" s="4">
        <v>163.4</v>
      </c>
      <c r="V70" s="4">
        <v>167.2</v>
      </c>
      <c r="W70" s="4">
        <v>98.8</v>
      </c>
      <c r="X70" s="4">
        <v>112.1</v>
      </c>
      <c r="Y70" s="4">
        <v>124.45</v>
      </c>
      <c r="Z70" s="4">
        <v>139.65</v>
      </c>
      <c r="AA70" s="4">
        <v>188.1</v>
      </c>
      <c r="AB70" s="4">
        <v>192.85</v>
      </c>
    </row>
    <row r="71" spans="3:28">
      <c r="C71" s="1">
        <v>73</v>
      </c>
      <c r="D71" s="1"/>
      <c r="E71" s="4">
        <v>44.18</v>
      </c>
      <c r="F71" s="4">
        <v>50.35</v>
      </c>
      <c r="G71" s="4">
        <v>55.58</v>
      </c>
      <c r="H71" s="4">
        <v>61.28</v>
      </c>
      <c r="I71" s="4">
        <v>83.6</v>
      </c>
      <c r="J71" s="4">
        <v>85.5</v>
      </c>
      <c r="K71" s="4">
        <v>54.86</v>
      </c>
      <c r="L71" s="4">
        <v>62.46</v>
      </c>
      <c r="M71" s="4">
        <v>69.11</v>
      </c>
      <c r="N71" s="4">
        <v>76.239999999999995</v>
      </c>
      <c r="O71" s="4">
        <v>102.13</v>
      </c>
      <c r="P71" s="4">
        <v>104.74</v>
      </c>
      <c r="Q71" s="4">
        <v>88.35</v>
      </c>
      <c r="R71" s="4">
        <v>100.7</v>
      </c>
      <c r="S71" s="4">
        <v>111.15</v>
      </c>
      <c r="T71" s="4">
        <v>122.55</v>
      </c>
      <c r="U71" s="4">
        <v>167.2</v>
      </c>
      <c r="V71" s="4">
        <v>171</v>
      </c>
      <c r="W71" s="4">
        <v>102.6</v>
      </c>
      <c r="X71" s="4">
        <v>116.85</v>
      </c>
      <c r="Y71" s="4">
        <v>129.19999999999999</v>
      </c>
      <c r="Z71" s="4">
        <v>142.5</v>
      </c>
      <c r="AA71" s="4">
        <v>191.9</v>
      </c>
      <c r="AB71" s="4">
        <v>196.65</v>
      </c>
    </row>
    <row r="72" spans="3:28">
      <c r="C72" s="1">
        <v>74</v>
      </c>
      <c r="D72" s="1"/>
      <c r="E72" s="4">
        <v>46.08</v>
      </c>
      <c r="F72" s="4">
        <v>52.73</v>
      </c>
      <c r="G72" s="4">
        <v>58.43</v>
      </c>
      <c r="H72" s="4">
        <v>64.13</v>
      </c>
      <c r="I72" s="4">
        <v>86.93</v>
      </c>
      <c r="J72" s="4">
        <v>88.83</v>
      </c>
      <c r="K72" s="4">
        <v>56.76</v>
      </c>
      <c r="L72" s="4">
        <v>64.84</v>
      </c>
      <c r="M72" s="4">
        <v>71.959999999999994</v>
      </c>
      <c r="N72" s="4">
        <v>79.09</v>
      </c>
      <c r="O72" s="4">
        <v>105.45</v>
      </c>
      <c r="P72" s="4">
        <v>108.06</v>
      </c>
      <c r="Q72" s="4">
        <v>92.15</v>
      </c>
      <c r="R72" s="4">
        <v>105.45</v>
      </c>
      <c r="S72" s="4">
        <v>116.85</v>
      </c>
      <c r="T72" s="4">
        <v>128.25</v>
      </c>
      <c r="U72" s="4">
        <v>173.85</v>
      </c>
      <c r="V72" s="4">
        <v>177.65</v>
      </c>
      <c r="W72" s="4">
        <v>106.4</v>
      </c>
      <c r="X72" s="4">
        <v>121.6</v>
      </c>
      <c r="Y72" s="4">
        <v>134.9</v>
      </c>
      <c r="Z72" s="4">
        <v>148.19999999999999</v>
      </c>
      <c r="AA72" s="4">
        <v>198.55</v>
      </c>
      <c r="AB72" s="4">
        <v>203.3</v>
      </c>
    </row>
    <row r="73" spans="3:28">
      <c r="C73" s="1">
        <v>75</v>
      </c>
      <c r="D73" s="1"/>
      <c r="E73" s="4">
        <v>47.98</v>
      </c>
      <c r="F73" s="4">
        <v>55.1</v>
      </c>
      <c r="G73" s="4">
        <v>61.28</v>
      </c>
      <c r="H73" s="4">
        <v>68.400000000000006</v>
      </c>
      <c r="I73" s="4">
        <v>90.25</v>
      </c>
      <c r="J73" s="4">
        <v>92.15</v>
      </c>
      <c r="K73" s="4">
        <v>58.66</v>
      </c>
      <c r="L73" s="4">
        <v>67.209999999999994</v>
      </c>
      <c r="M73" s="4">
        <v>74.81</v>
      </c>
      <c r="N73" s="4">
        <v>83.36</v>
      </c>
      <c r="O73" s="4">
        <v>108.78</v>
      </c>
      <c r="P73" s="4">
        <v>111.39</v>
      </c>
      <c r="Q73" s="4">
        <v>95.95</v>
      </c>
      <c r="R73" s="4">
        <v>110.2</v>
      </c>
      <c r="S73" s="4">
        <v>122.55</v>
      </c>
      <c r="T73" s="4">
        <v>136.80000000000001</v>
      </c>
      <c r="U73" s="4">
        <v>180.5</v>
      </c>
      <c r="V73" s="4">
        <v>184.3</v>
      </c>
      <c r="W73" s="4">
        <v>110.2</v>
      </c>
      <c r="X73" s="4">
        <v>126.35</v>
      </c>
      <c r="Y73" s="4">
        <v>140.6</v>
      </c>
      <c r="Z73" s="4">
        <v>156.75</v>
      </c>
      <c r="AA73" s="4">
        <v>205.2</v>
      </c>
      <c r="AB73" s="4">
        <v>209.95</v>
      </c>
    </row>
    <row r="74" spans="3:28">
      <c r="C74" s="1">
        <v>76</v>
      </c>
      <c r="D74" s="1"/>
      <c r="E74" s="4">
        <v>50.35</v>
      </c>
      <c r="F74" s="4">
        <v>57.48</v>
      </c>
      <c r="G74" s="4">
        <v>63.65</v>
      </c>
      <c r="H74" s="4">
        <v>71.25</v>
      </c>
      <c r="I74" s="4">
        <v>94.05</v>
      </c>
      <c r="J74" s="4">
        <v>95.95</v>
      </c>
      <c r="K74" s="4">
        <v>61.04</v>
      </c>
      <c r="L74" s="4">
        <v>69.59</v>
      </c>
      <c r="M74" s="4">
        <v>77.19</v>
      </c>
      <c r="N74" s="4">
        <v>86.21</v>
      </c>
      <c r="O74" s="4">
        <v>112.58</v>
      </c>
      <c r="P74" s="4">
        <v>115.19</v>
      </c>
      <c r="Q74" s="4">
        <v>100.7</v>
      </c>
      <c r="R74" s="4">
        <v>114.95</v>
      </c>
      <c r="S74" s="4">
        <v>127.3</v>
      </c>
      <c r="T74" s="4">
        <v>142.5</v>
      </c>
      <c r="U74" s="4">
        <v>188.1</v>
      </c>
      <c r="V74" s="4">
        <v>191.9</v>
      </c>
      <c r="W74" s="4">
        <v>114.95</v>
      </c>
      <c r="X74" s="4">
        <v>131.1</v>
      </c>
      <c r="Y74" s="4">
        <v>145.35</v>
      </c>
      <c r="Z74" s="4">
        <v>162.44999999999999</v>
      </c>
      <c r="AA74" s="4">
        <v>212.8</v>
      </c>
      <c r="AB74" s="4">
        <v>217.55</v>
      </c>
    </row>
    <row r="75" spans="3:28">
      <c r="C75" s="1">
        <v>77</v>
      </c>
      <c r="D75" s="1"/>
      <c r="E75" s="4">
        <v>52.73</v>
      </c>
      <c r="F75" s="4">
        <v>59.85</v>
      </c>
      <c r="G75" s="4">
        <v>66.03</v>
      </c>
      <c r="H75" s="4">
        <v>75.05</v>
      </c>
      <c r="I75" s="4">
        <v>97.85</v>
      </c>
      <c r="J75" s="4">
        <v>99.75</v>
      </c>
      <c r="K75" s="4">
        <v>63.41</v>
      </c>
      <c r="L75" s="4">
        <v>71.959999999999994</v>
      </c>
      <c r="M75" s="4">
        <v>79.56</v>
      </c>
      <c r="N75" s="4">
        <v>90.01</v>
      </c>
      <c r="O75" s="4">
        <v>116.38</v>
      </c>
      <c r="P75" s="4">
        <v>118.99</v>
      </c>
      <c r="Q75" s="4">
        <v>105.45</v>
      </c>
      <c r="R75" s="4">
        <v>119.7</v>
      </c>
      <c r="S75" s="4">
        <v>132.05000000000001</v>
      </c>
      <c r="T75" s="4">
        <v>150.1</v>
      </c>
      <c r="U75" s="4">
        <v>195.7</v>
      </c>
      <c r="V75" s="4">
        <v>199.5</v>
      </c>
      <c r="W75" s="4">
        <v>119.7</v>
      </c>
      <c r="X75" s="4">
        <v>135.85</v>
      </c>
      <c r="Y75" s="4">
        <v>150.1</v>
      </c>
      <c r="Z75" s="4">
        <v>170.05</v>
      </c>
      <c r="AA75" s="4">
        <v>220.4</v>
      </c>
      <c r="AB75" s="4">
        <v>225.15</v>
      </c>
    </row>
    <row r="76" spans="3:28">
      <c r="C76" s="1">
        <v>78</v>
      </c>
      <c r="D76" s="1"/>
      <c r="E76" s="4">
        <v>55.1</v>
      </c>
      <c r="F76" s="4">
        <v>62.23</v>
      </c>
      <c r="G76" s="4">
        <v>68.88</v>
      </c>
      <c r="H76" s="4">
        <v>78.38</v>
      </c>
      <c r="I76" s="4">
        <v>102.13</v>
      </c>
      <c r="J76" s="4">
        <v>104.03</v>
      </c>
      <c r="K76" s="4">
        <v>65.790000000000006</v>
      </c>
      <c r="L76" s="4">
        <v>74.34</v>
      </c>
      <c r="M76" s="4">
        <v>82.41</v>
      </c>
      <c r="N76" s="4">
        <v>93.34</v>
      </c>
      <c r="O76" s="4">
        <v>120.65</v>
      </c>
      <c r="P76" s="4">
        <v>123.26</v>
      </c>
      <c r="Q76" s="4">
        <v>110.2</v>
      </c>
      <c r="R76" s="4">
        <v>124.45</v>
      </c>
      <c r="S76" s="4">
        <v>137.75</v>
      </c>
      <c r="T76" s="4">
        <v>156.75</v>
      </c>
      <c r="U76" s="4">
        <v>204.25</v>
      </c>
      <c r="V76" s="4">
        <v>208.05</v>
      </c>
      <c r="W76" s="4">
        <v>124.45</v>
      </c>
      <c r="X76" s="4">
        <v>140.6</v>
      </c>
      <c r="Y76" s="4">
        <v>155.80000000000001</v>
      </c>
      <c r="Z76" s="4">
        <v>176.7</v>
      </c>
      <c r="AA76" s="4">
        <v>228.95</v>
      </c>
      <c r="AB76" s="4">
        <v>233.7</v>
      </c>
    </row>
    <row r="77" spans="3:28">
      <c r="C77" s="1">
        <v>79</v>
      </c>
      <c r="D77" s="1"/>
      <c r="E77" s="4">
        <v>57</v>
      </c>
      <c r="F77" s="4">
        <v>64.599999999999994</v>
      </c>
      <c r="G77" s="4">
        <v>71.73</v>
      </c>
      <c r="H77" s="4">
        <v>81.23</v>
      </c>
      <c r="I77" s="4">
        <v>106.88</v>
      </c>
      <c r="J77" s="4">
        <v>108.78</v>
      </c>
      <c r="K77" s="4">
        <v>67.69</v>
      </c>
      <c r="L77" s="4">
        <v>76.709999999999994</v>
      </c>
      <c r="M77" s="4">
        <v>85.26</v>
      </c>
      <c r="N77" s="4">
        <v>96.19</v>
      </c>
      <c r="O77" s="4">
        <v>125.4</v>
      </c>
      <c r="P77" s="4">
        <v>128.01</v>
      </c>
      <c r="Q77" s="4">
        <v>114</v>
      </c>
      <c r="R77" s="4">
        <v>129.19999999999999</v>
      </c>
      <c r="S77" s="4">
        <v>143.44999999999999</v>
      </c>
      <c r="T77" s="4">
        <v>162.44999999999999</v>
      </c>
      <c r="U77" s="4">
        <v>213.75</v>
      </c>
      <c r="V77" s="4">
        <v>217.55</v>
      </c>
      <c r="W77" s="4">
        <v>128.25</v>
      </c>
      <c r="X77" s="4">
        <v>145.35</v>
      </c>
      <c r="Y77" s="4">
        <v>161.5</v>
      </c>
      <c r="Z77" s="4">
        <v>182.4</v>
      </c>
      <c r="AA77" s="4">
        <v>238.45</v>
      </c>
      <c r="AB77" s="4">
        <v>243.2</v>
      </c>
    </row>
    <row r="78" spans="3:28">
      <c r="C78" s="1">
        <v>80</v>
      </c>
      <c r="D78" s="1"/>
      <c r="E78" s="4">
        <v>59.85</v>
      </c>
      <c r="F78" s="4">
        <v>67.930000000000007</v>
      </c>
      <c r="G78" s="4">
        <v>75.05</v>
      </c>
      <c r="H78" s="4">
        <v>84.55</v>
      </c>
      <c r="I78" s="4">
        <v>111.63</v>
      </c>
      <c r="J78" s="4">
        <v>113.53</v>
      </c>
      <c r="K78" s="4">
        <v>70.540000000000006</v>
      </c>
      <c r="L78" s="4">
        <v>80.040000000000006</v>
      </c>
      <c r="M78" s="4">
        <v>88.59</v>
      </c>
      <c r="N78" s="4">
        <v>99.51</v>
      </c>
      <c r="O78" s="4">
        <v>130.15</v>
      </c>
      <c r="P78" s="4">
        <v>132.76</v>
      </c>
      <c r="Q78" s="4">
        <v>119.7</v>
      </c>
      <c r="R78" s="4">
        <v>135.85</v>
      </c>
      <c r="S78" s="4">
        <v>150.1</v>
      </c>
      <c r="T78" s="4">
        <v>169.1</v>
      </c>
      <c r="U78" s="4">
        <v>223.25</v>
      </c>
      <c r="V78" s="4">
        <v>227.05</v>
      </c>
      <c r="W78" s="4">
        <v>133.94999999999999</v>
      </c>
      <c r="X78" s="4">
        <v>152</v>
      </c>
      <c r="Y78" s="4">
        <v>168.15</v>
      </c>
      <c r="Z78" s="4">
        <v>189.05</v>
      </c>
      <c r="AA78" s="4">
        <v>247.95</v>
      </c>
      <c r="AB78" s="4">
        <v>252.7</v>
      </c>
    </row>
    <row r="79" spans="3:28">
      <c r="C79" s="1">
        <v>81</v>
      </c>
      <c r="D79" s="1"/>
      <c r="E79" s="4">
        <v>62.7</v>
      </c>
      <c r="F79" s="4">
        <v>70.78</v>
      </c>
      <c r="G79" s="4">
        <v>78.38</v>
      </c>
      <c r="H79" s="4">
        <v>87.88</v>
      </c>
      <c r="I79" s="4">
        <v>116.38</v>
      </c>
      <c r="J79" s="4">
        <v>118.28</v>
      </c>
      <c r="K79" s="4">
        <v>73.39</v>
      </c>
      <c r="L79" s="4">
        <v>82.89</v>
      </c>
      <c r="M79" s="4">
        <v>91.91</v>
      </c>
      <c r="N79" s="4">
        <v>102.84</v>
      </c>
      <c r="O79" s="4">
        <v>134.9</v>
      </c>
      <c r="P79" s="4">
        <v>137.51</v>
      </c>
      <c r="Q79" s="4">
        <v>125.4</v>
      </c>
      <c r="R79" s="4">
        <v>141.55000000000001</v>
      </c>
      <c r="S79" s="4">
        <v>156.75</v>
      </c>
      <c r="T79" s="4">
        <v>175.75</v>
      </c>
      <c r="U79" s="4">
        <v>232.75</v>
      </c>
      <c r="V79" s="4">
        <v>236.55</v>
      </c>
      <c r="W79" s="4">
        <v>139.65</v>
      </c>
      <c r="X79" s="4">
        <v>157.69999999999999</v>
      </c>
      <c r="Y79" s="4">
        <v>174.8</v>
      </c>
      <c r="Z79" s="4">
        <v>195.7</v>
      </c>
      <c r="AA79" s="4">
        <v>257.45</v>
      </c>
      <c r="AB79" s="4">
        <v>262.2</v>
      </c>
    </row>
    <row r="80" spans="3:28">
      <c r="C80" s="1">
        <v>82</v>
      </c>
      <c r="D80" s="1"/>
      <c r="E80" s="4">
        <v>65.55</v>
      </c>
      <c r="F80" s="4">
        <v>74.099999999999994</v>
      </c>
      <c r="G80" s="4">
        <v>81.7</v>
      </c>
      <c r="H80" s="4">
        <v>91.68</v>
      </c>
      <c r="I80" s="4">
        <v>121.13</v>
      </c>
      <c r="J80" s="4">
        <v>123.03</v>
      </c>
      <c r="K80" s="4">
        <v>76.239999999999995</v>
      </c>
      <c r="L80" s="4">
        <v>86.21</v>
      </c>
      <c r="M80" s="4">
        <v>95.24</v>
      </c>
      <c r="N80" s="4">
        <v>106.64</v>
      </c>
      <c r="O80" s="4">
        <v>139.65</v>
      </c>
      <c r="P80" s="4">
        <v>142.26</v>
      </c>
      <c r="Q80" s="4">
        <v>131.1</v>
      </c>
      <c r="R80" s="4">
        <v>148.19999999999999</v>
      </c>
      <c r="S80" s="4">
        <v>163.4</v>
      </c>
      <c r="T80" s="4">
        <v>183.35</v>
      </c>
      <c r="U80" s="4">
        <v>242.25</v>
      </c>
      <c r="V80" s="4">
        <v>246.05</v>
      </c>
      <c r="W80" s="4">
        <v>145.35</v>
      </c>
      <c r="X80" s="4">
        <v>164.35</v>
      </c>
      <c r="Y80" s="4">
        <v>181.45</v>
      </c>
      <c r="Z80" s="4">
        <v>203.3</v>
      </c>
      <c r="AA80" s="4">
        <v>266.95</v>
      </c>
      <c r="AB80" s="4">
        <v>271.7</v>
      </c>
    </row>
    <row r="81" spans="3:28">
      <c r="C81" s="1">
        <v>83</v>
      </c>
      <c r="D81" s="1"/>
      <c r="E81" s="4">
        <v>67.930000000000007</v>
      </c>
      <c r="F81" s="4">
        <v>76.95</v>
      </c>
      <c r="G81" s="4">
        <v>85.5</v>
      </c>
      <c r="H81" s="4">
        <v>95</v>
      </c>
      <c r="I81" s="4">
        <v>125.4</v>
      </c>
      <c r="J81" s="4">
        <v>127.3</v>
      </c>
      <c r="K81" s="4">
        <v>78.61</v>
      </c>
      <c r="L81" s="4">
        <v>89.06</v>
      </c>
      <c r="M81" s="4">
        <v>99.04</v>
      </c>
      <c r="N81" s="4">
        <v>109.96</v>
      </c>
      <c r="O81" s="4">
        <v>143.93</v>
      </c>
      <c r="P81" s="4">
        <v>146.54</v>
      </c>
      <c r="Q81" s="4">
        <v>135.85</v>
      </c>
      <c r="R81" s="4">
        <v>153.9</v>
      </c>
      <c r="S81" s="4">
        <v>171</v>
      </c>
      <c r="T81" s="4">
        <v>190</v>
      </c>
      <c r="U81" s="4">
        <v>250.8</v>
      </c>
      <c r="V81" s="4">
        <v>254.6</v>
      </c>
      <c r="W81" s="4">
        <v>150.1</v>
      </c>
      <c r="X81" s="4">
        <v>170.05</v>
      </c>
      <c r="Y81" s="4">
        <v>189.05</v>
      </c>
      <c r="Z81" s="4">
        <v>209.95</v>
      </c>
      <c r="AA81" s="4">
        <v>275.5</v>
      </c>
      <c r="AB81" s="4">
        <v>280.25</v>
      </c>
    </row>
    <row r="82" spans="3:28">
      <c r="C82" s="1">
        <v>84</v>
      </c>
      <c r="D82" s="1"/>
      <c r="E82" s="4">
        <v>70.3</v>
      </c>
      <c r="F82" s="4">
        <v>79.8</v>
      </c>
      <c r="G82" s="4">
        <v>88.35</v>
      </c>
      <c r="H82" s="4">
        <v>98.8</v>
      </c>
      <c r="I82" s="4">
        <v>130.15</v>
      </c>
      <c r="J82" s="4">
        <v>132.05000000000001</v>
      </c>
      <c r="K82" s="4">
        <v>80.989999999999995</v>
      </c>
      <c r="L82" s="4">
        <v>91.91</v>
      </c>
      <c r="M82" s="4">
        <v>101.89</v>
      </c>
      <c r="N82" s="4">
        <v>113.76</v>
      </c>
      <c r="O82" s="4">
        <v>148.68</v>
      </c>
      <c r="P82" s="4">
        <v>151.29</v>
      </c>
      <c r="Q82" s="4">
        <v>140.6</v>
      </c>
      <c r="R82" s="4">
        <v>159.6</v>
      </c>
      <c r="S82" s="4">
        <v>176.7</v>
      </c>
      <c r="T82" s="4">
        <v>197.6</v>
      </c>
      <c r="U82" s="4">
        <v>260.3</v>
      </c>
      <c r="V82" s="4">
        <v>264.10000000000002</v>
      </c>
      <c r="W82" s="4">
        <v>154.85</v>
      </c>
      <c r="X82" s="4">
        <v>175.75</v>
      </c>
      <c r="Y82" s="4">
        <v>194.75</v>
      </c>
      <c r="Z82" s="4">
        <v>217.55</v>
      </c>
      <c r="AA82" s="4">
        <v>285</v>
      </c>
      <c r="AB82" s="4">
        <v>289.75</v>
      </c>
    </row>
    <row r="83" spans="3:28">
      <c r="C83" s="1">
        <v>85</v>
      </c>
      <c r="D83" s="1"/>
      <c r="E83" s="4">
        <v>72.680000000000007</v>
      </c>
      <c r="F83" s="4">
        <v>82.18</v>
      </c>
      <c r="G83" s="4">
        <v>91.68</v>
      </c>
      <c r="H83" s="4">
        <v>102.6</v>
      </c>
      <c r="I83" s="4">
        <v>134.9</v>
      </c>
      <c r="J83" s="4">
        <v>136.80000000000001</v>
      </c>
      <c r="K83" s="4">
        <v>83.36</v>
      </c>
      <c r="L83" s="4">
        <v>94.29</v>
      </c>
      <c r="M83" s="4">
        <v>105.21</v>
      </c>
      <c r="N83" s="4">
        <v>117.56</v>
      </c>
      <c r="O83" s="4">
        <v>153.43</v>
      </c>
      <c r="P83" s="4">
        <v>156.04</v>
      </c>
      <c r="Q83" s="4">
        <v>145.35</v>
      </c>
      <c r="R83" s="4">
        <v>164.35</v>
      </c>
      <c r="S83" s="4">
        <v>183.35</v>
      </c>
      <c r="T83" s="4">
        <v>205.2</v>
      </c>
      <c r="U83" s="4">
        <v>269.8</v>
      </c>
      <c r="V83" s="4">
        <v>273.60000000000002</v>
      </c>
      <c r="W83" s="4">
        <v>159.6</v>
      </c>
      <c r="X83" s="4">
        <v>180.5</v>
      </c>
      <c r="Y83" s="4">
        <v>201.4</v>
      </c>
      <c r="Z83" s="4">
        <v>225.15</v>
      </c>
      <c r="AA83" s="4">
        <v>294.5</v>
      </c>
      <c r="AB83" s="4">
        <v>299.25</v>
      </c>
    </row>
    <row r="84" spans="3:28">
      <c r="C84" s="1">
        <v>86</v>
      </c>
      <c r="D84" s="1"/>
      <c r="E84" s="4">
        <v>75.05</v>
      </c>
      <c r="F84" s="4">
        <v>84.55</v>
      </c>
      <c r="G84" s="4">
        <v>95</v>
      </c>
      <c r="H84" s="4">
        <v>105.93</v>
      </c>
      <c r="I84" s="4">
        <v>139.65</v>
      </c>
      <c r="J84" s="4">
        <v>141.55000000000001</v>
      </c>
      <c r="K84" s="4">
        <v>85.74</v>
      </c>
      <c r="L84" s="4">
        <v>96.66</v>
      </c>
      <c r="M84" s="4">
        <v>108.54</v>
      </c>
      <c r="N84" s="4">
        <v>120.89</v>
      </c>
      <c r="O84" s="4">
        <v>158.18</v>
      </c>
      <c r="P84" s="4">
        <v>160.79</v>
      </c>
      <c r="Q84" s="4">
        <v>150.1</v>
      </c>
      <c r="R84" s="4">
        <v>169.1</v>
      </c>
      <c r="S84" s="4">
        <v>190</v>
      </c>
      <c r="T84" s="4">
        <v>211.85</v>
      </c>
      <c r="U84" s="4">
        <v>279.3</v>
      </c>
      <c r="V84" s="4">
        <v>283.10000000000002</v>
      </c>
      <c r="W84" s="4">
        <v>164.35</v>
      </c>
      <c r="X84" s="4">
        <v>185.25</v>
      </c>
      <c r="Y84" s="4">
        <v>208.05</v>
      </c>
      <c r="Z84" s="4">
        <v>231.8</v>
      </c>
      <c r="AA84" s="4">
        <v>304</v>
      </c>
      <c r="AB84" s="4">
        <v>308.75</v>
      </c>
    </row>
    <row r="85" spans="3:28">
      <c r="C85" s="1">
        <v>87</v>
      </c>
      <c r="D85" s="1"/>
      <c r="E85" s="4">
        <v>76.95</v>
      </c>
      <c r="F85" s="4">
        <v>86.93</v>
      </c>
      <c r="G85" s="4">
        <v>96.9</v>
      </c>
      <c r="H85" s="4">
        <v>109.25</v>
      </c>
      <c r="I85" s="4">
        <v>144.4</v>
      </c>
      <c r="J85" s="4">
        <v>146.30000000000001</v>
      </c>
      <c r="K85" s="4">
        <v>87.64</v>
      </c>
      <c r="L85" s="4">
        <v>99.04</v>
      </c>
      <c r="M85" s="4">
        <v>110.44</v>
      </c>
      <c r="N85" s="4">
        <v>124.21</v>
      </c>
      <c r="O85" s="4">
        <v>162.93</v>
      </c>
      <c r="P85" s="4">
        <v>165.54</v>
      </c>
      <c r="Q85" s="4">
        <v>153.9</v>
      </c>
      <c r="R85" s="4">
        <v>173.85</v>
      </c>
      <c r="S85" s="4">
        <v>193.8</v>
      </c>
      <c r="T85" s="4">
        <v>218.5</v>
      </c>
      <c r="U85" s="4">
        <v>288.8</v>
      </c>
      <c r="V85" s="4">
        <v>292.60000000000002</v>
      </c>
      <c r="W85" s="4">
        <v>168.15</v>
      </c>
      <c r="X85" s="4">
        <v>190</v>
      </c>
      <c r="Y85" s="4">
        <v>211.85</v>
      </c>
      <c r="Z85" s="4">
        <v>238.45</v>
      </c>
      <c r="AA85" s="4">
        <v>313.5</v>
      </c>
      <c r="AB85" s="4">
        <v>318.25</v>
      </c>
    </row>
    <row r="86" spans="3:28">
      <c r="C86" s="1">
        <v>88</v>
      </c>
      <c r="D86" s="1"/>
      <c r="E86" s="4">
        <v>77.430000000000007</v>
      </c>
      <c r="F86" s="4">
        <v>87.4</v>
      </c>
      <c r="G86" s="4">
        <v>98.33</v>
      </c>
      <c r="H86" s="4">
        <v>110.2</v>
      </c>
      <c r="I86" s="4">
        <v>149.15</v>
      </c>
      <c r="J86" s="4">
        <v>151.05000000000001</v>
      </c>
      <c r="K86" s="4">
        <v>88.11</v>
      </c>
      <c r="L86" s="4">
        <v>99.51</v>
      </c>
      <c r="M86" s="4">
        <v>111.86</v>
      </c>
      <c r="N86" s="4">
        <v>125.16</v>
      </c>
      <c r="O86" s="4">
        <v>167.68</v>
      </c>
      <c r="P86" s="4">
        <v>170.29</v>
      </c>
      <c r="Q86" s="4">
        <v>154.85</v>
      </c>
      <c r="R86" s="4">
        <v>174.8</v>
      </c>
      <c r="S86" s="4">
        <v>196.65</v>
      </c>
      <c r="T86" s="4">
        <v>220.4</v>
      </c>
      <c r="U86" s="4">
        <v>298.3</v>
      </c>
      <c r="V86" s="4">
        <v>302.10000000000002</v>
      </c>
      <c r="W86" s="4">
        <v>169.1</v>
      </c>
      <c r="X86" s="4">
        <v>190.95</v>
      </c>
      <c r="Y86" s="4">
        <v>214.7</v>
      </c>
      <c r="Z86" s="4">
        <v>240.35</v>
      </c>
      <c r="AA86" s="4">
        <v>323</v>
      </c>
      <c r="AB86" s="4">
        <v>327.75</v>
      </c>
    </row>
    <row r="87" spans="3:28">
      <c r="C87" s="1">
        <v>89</v>
      </c>
      <c r="D87" s="1"/>
      <c r="E87" s="4">
        <v>77.900000000000006</v>
      </c>
      <c r="F87" s="4">
        <v>87.88</v>
      </c>
      <c r="G87" s="4">
        <v>99.28</v>
      </c>
      <c r="H87" s="4">
        <v>111.15</v>
      </c>
      <c r="I87" s="4">
        <v>153.9</v>
      </c>
      <c r="J87" s="4">
        <v>155.80000000000001</v>
      </c>
      <c r="K87" s="4">
        <v>88.59</v>
      </c>
      <c r="L87" s="4">
        <v>99.99</v>
      </c>
      <c r="M87" s="4">
        <v>112.81</v>
      </c>
      <c r="N87" s="4">
        <v>126.11</v>
      </c>
      <c r="O87" s="4">
        <v>172.43</v>
      </c>
      <c r="P87" s="4">
        <v>175.04</v>
      </c>
      <c r="Q87" s="4">
        <v>155.80000000000001</v>
      </c>
      <c r="R87" s="4">
        <v>175.75</v>
      </c>
      <c r="S87" s="4">
        <v>198.55</v>
      </c>
      <c r="T87" s="4">
        <v>222.3</v>
      </c>
      <c r="U87" s="4">
        <v>307.8</v>
      </c>
      <c r="V87" s="4">
        <v>311.60000000000002</v>
      </c>
      <c r="W87" s="4">
        <v>170.05</v>
      </c>
      <c r="X87" s="4">
        <v>191.9</v>
      </c>
      <c r="Y87" s="4">
        <v>216.6</v>
      </c>
      <c r="Z87" s="4">
        <v>242.25</v>
      </c>
      <c r="AA87" s="4">
        <v>332.5</v>
      </c>
      <c r="AB87" s="4">
        <v>337.25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64D4D-B628-4120-ACA1-8286E2E3D03D}">
  <sheetPr codeName="Sheet64">
    <tabColor theme="7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125</v>
      </c>
      <c r="C6" s="5" t="s">
        <v>82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2</v>
      </c>
      <c r="F12" s="1">
        <v>2</v>
      </c>
      <c r="G12" s="1">
        <v>2</v>
      </c>
      <c r="H12" s="1">
        <v>2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1.9</v>
      </c>
      <c r="F16" s="4">
        <v>2.61</v>
      </c>
      <c r="G16" s="4">
        <v>3.8</v>
      </c>
      <c r="H16" s="4">
        <v>4.75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1.9</v>
      </c>
      <c r="F17" s="4">
        <v>2.61</v>
      </c>
      <c r="G17" s="4">
        <v>3.8</v>
      </c>
      <c r="H17" s="4">
        <v>4.75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1.9</v>
      </c>
      <c r="F18" s="4">
        <v>2.61</v>
      </c>
      <c r="G18" s="4">
        <v>3.8</v>
      </c>
      <c r="H18" s="4">
        <v>4.75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1.9</v>
      </c>
      <c r="F19" s="4">
        <v>2.61</v>
      </c>
      <c r="G19" s="4">
        <v>3.8</v>
      </c>
      <c r="H19" s="4">
        <v>4.75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1.9</v>
      </c>
      <c r="F20" s="4">
        <v>2.61</v>
      </c>
      <c r="G20" s="4">
        <v>3.8</v>
      </c>
      <c r="H20" s="4">
        <v>4.75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1.9</v>
      </c>
      <c r="F21" s="4">
        <v>2.61</v>
      </c>
      <c r="G21" s="4">
        <v>3.8</v>
      </c>
      <c r="H21" s="4">
        <v>4.75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1.9</v>
      </c>
      <c r="F22" s="4">
        <v>2.61</v>
      </c>
      <c r="G22" s="4">
        <v>3.8</v>
      </c>
      <c r="H22" s="4">
        <v>4.75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1.9</v>
      </c>
      <c r="F23" s="4">
        <v>2.61</v>
      </c>
      <c r="G23" s="4">
        <v>3.8</v>
      </c>
      <c r="H23" s="4">
        <v>4.75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1.9</v>
      </c>
      <c r="F24" s="4">
        <v>2.61</v>
      </c>
      <c r="G24" s="4">
        <v>3.8</v>
      </c>
      <c r="H24" s="4">
        <v>4.75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1.9</v>
      </c>
      <c r="F25" s="4">
        <v>2.61</v>
      </c>
      <c r="G25" s="4">
        <v>3.8</v>
      </c>
      <c r="H25" s="4">
        <v>4.75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1.9</v>
      </c>
      <c r="F26" s="4">
        <v>2.61</v>
      </c>
      <c r="G26" s="4">
        <v>3.8</v>
      </c>
      <c r="H26" s="4">
        <v>4.75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1.9</v>
      </c>
      <c r="F27" s="4">
        <v>2.61</v>
      </c>
      <c r="G27" s="4">
        <v>3.8</v>
      </c>
      <c r="H27" s="4">
        <v>4.75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1.9</v>
      </c>
      <c r="F28" s="4">
        <v>2.61</v>
      </c>
      <c r="G28" s="4">
        <v>3.8</v>
      </c>
      <c r="H28" s="4">
        <v>4.75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1.9</v>
      </c>
      <c r="F29" s="4">
        <v>2.61</v>
      </c>
      <c r="G29" s="4">
        <v>3.8</v>
      </c>
      <c r="H29" s="4">
        <v>4.75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1.9</v>
      </c>
      <c r="F30" s="4">
        <v>2.61</v>
      </c>
      <c r="G30" s="4">
        <v>3.8</v>
      </c>
      <c r="H30" s="4">
        <v>4.75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1.9</v>
      </c>
      <c r="F31" s="4">
        <v>2.61</v>
      </c>
      <c r="G31" s="4">
        <v>3.8</v>
      </c>
      <c r="H31" s="4">
        <v>4.75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1.9</v>
      </c>
      <c r="F32" s="4">
        <v>2.61</v>
      </c>
      <c r="G32" s="4">
        <v>3.8</v>
      </c>
      <c r="H32" s="4">
        <v>4.75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1.9</v>
      </c>
      <c r="F33" s="4">
        <v>2.61</v>
      </c>
      <c r="G33" s="4">
        <v>3.8</v>
      </c>
      <c r="H33" s="4">
        <v>4.75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1.9</v>
      </c>
      <c r="F34" s="4">
        <v>2.61</v>
      </c>
      <c r="G34" s="4">
        <v>3.8</v>
      </c>
      <c r="H34" s="4">
        <v>4.75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1.9</v>
      </c>
      <c r="F35" s="4">
        <v>2.61</v>
      </c>
      <c r="G35" s="4">
        <v>3.8</v>
      </c>
      <c r="H35" s="4">
        <v>4.75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1.9</v>
      </c>
      <c r="F36" s="4">
        <v>2.61</v>
      </c>
      <c r="G36" s="4">
        <v>3.8</v>
      </c>
      <c r="H36" s="4">
        <v>4.75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1.9</v>
      </c>
      <c r="F37" s="4">
        <v>2.61</v>
      </c>
      <c r="G37" s="4">
        <v>3.8</v>
      </c>
      <c r="H37" s="4">
        <v>4.75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1.9</v>
      </c>
      <c r="F38" s="4">
        <v>2.61</v>
      </c>
      <c r="G38" s="4">
        <v>3.8</v>
      </c>
      <c r="H38" s="4">
        <v>4.75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1.9</v>
      </c>
      <c r="F39" s="4">
        <v>2.61</v>
      </c>
      <c r="G39" s="4">
        <v>3.8</v>
      </c>
      <c r="H39" s="4">
        <v>4.75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1.9</v>
      </c>
      <c r="F40" s="4">
        <v>2.61</v>
      </c>
      <c r="G40" s="4">
        <v>3.8</v>
      </c>
      <c r="H40" s="4">
        <v>4.75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1.9</v>
      </c>
      <c r="F41" s="4">
        <v>2.61</v>
      </c>
      <c r="G41" s="4">
        <v>3.8</v>
      </c>
      <c r="H41" s="4">
        <v>4.75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1.9</v>
      </c>
      <c r="F42" s="4">
        <v>2.61</v>
      </c>
      <c r="G42" s="4">
        <v>3.8</v>
      </c>
      <c r="H42" s="4">
        <v>4.75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1.9</v>
      </c>
      <c r="F43" s="4">
        <v>2.61</v>
      </c>
      <c r="G43" s="4">
        <v>3.8</v>
      </c>
      <c r="H43" s="4">
        <v>4.75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1.9</v>
      </c>
      <c r="F44" s="4">
        <v>2.61</v>
      </c>
      <c r="G44" s="4">
        <v>3.8</v>
      </c>
      <c r="H44" s="4">
        <v>4.75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1.9</v>
      </c>
      <c r="F45" s="4">
        <v>2.61</v>
      </c>
      <c r="G45" s="4">
        <v>3.8</v>
      </c>
      <c r="H45" s="4">
        <v>4.75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1.9</v>
      </c>
      <c r="F46" s="4">
        <v>2.61</v>
      </c>
      <c r="G46" s="4">
        <v>3.8</v>
      </c>
      <c r="H46" s="4">
        <v>4.75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1.9</v>
      </c>
      <c r="F47" s="4">
        <v>2.61</v>
      </c>
      <c r="G47" s="4">
        <v>3.8</v>
      </c>
      <c r="H47" s="4">
        <v>4.75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1.9</v>
      </c>
      <c r="F48" s="4">
        <v>2.61</v>
      </c>
      <c r="G48" s="4">
        <v>3.8</v>
      </c>
      <c r="H48" s="4">
        <v>4.75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1.9</v>
      </c>
      <c r="F49" s="4">
        <v>2.61</v>
      </c>
      <c r="G49" s="4">
        <v>3.8</v>
      </c>
      <c r="H49" s="4">
        <v>4.75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1.9</v>
      </c>
      <c r="F50" s="4">
        <v>2.61</v>
      </c>
      <c r="G50" s="4">
        <v>3.8</v>
      </c>
      <c r="H50" s="4">
        <v>4.75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1.9</v>
      </c>
      <c r="F51" s="4">
        <v>2.61</v>
      </c>
      <c r="G51" s="4">
        <v>3.8</v>
      </c>
      <c r="H51" s="4">
        <v>4.75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1.9</v>
      </c>
      <c r="F52" s="4">
        <v>2.61</v>
      </c>
      <c r="G52" s="4">
        <v>3.8</v>
      </c>
      <c r="H52" s="4">
        <v>4.75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1.9</v>
      </c>
      <c r="F53" s="4">
        <v>2.61</v>
      </c>
      <c r="G53" s="4">
        <v>3.8</v>
      </c>
      <c r="H53" s="4">
        <v>4.75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1.9</v>
      </c>
      <c r="F54" s="4">
        <v>2.61</v>
      </c>
      <c r="G54" s="4">
        <v>3.8</v>
      </c>
      <c r="H54" s="4">
        <v>4.75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1.9</v>
      </c>
      <c r="F55" s="4">
        <v>2.61</v>
      </c>
      <c r="G55" s="4">
        <v>3.8</v>
      </c>
      <c r="H55" s="4">
        <v>4.75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1.9</v>
      </c>
      <c r="F56" s="4">
        <v>2.61</v>
      </c>
      <c r="G56" s="4">
        <v>3.8</v>
      </c>
      <c r="H56" s="4">
        <v>4.75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1.9</v>
      </c>
      <c r="F57" s="4">
        <v>2.61</v>
      </c>
      <c r="G57" s="4">
        <v>3.8</v>
      </c>
      <c r="H57" s="4">
        <v>4.75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1.9</v>
      </c>
      <c r="F58" s="4">
        <v>2.61</v>
      </c>
      <c r="G58" s="4">
        <v>3.8</v>
      </c>
      <c r="H58" s="4">
        <v>4.75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1.9</v>
      </c>
      <c r="F59" s="4">
        <v>2.61</v>
      </c>
      <c r="G59" s="4">
        <v>3.8</v>
      </c>
      <c r="H59" s="4">
        <v>4.75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1.9</v>
      </c>
      <c r="F60" s="4">
        <v>2.61</v>
      </c>
      <c r="G60" s="4">
        <v>3.8</v>
      </c>
      <c r="H60" s="4">
        <v>4.75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1.9</v>
      </c>
      <c r="F61" s="4">
        <v>2.61</v>
      </c>
      <c r="G61" s="4">
        <v>3.8</v>
      </c>
      <c r="H61" s="4">
        <v>4.75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3.8</v>
      </c>
      <c r="F62" s="4">
        <v>4.51</v>
      </c>
      <c r="G62" s="4">
        <v>7.6</v>
      </c>
      <c r="H62" s="4">
        <v>8.5500000000000007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3.8</v>
      </c>
      <c r="F63" s="4">
        <v>4.51</v>
      </c>
      <c r="G63" s="4">
        <v>7.6</v>
      </c>
      <c r="H63" s="4">
        <v>8.5500000000000007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3.8</v>
      </c>
      <c r="F64" s="4">
        <v>4.51</v>
      </c>
      <c r="G64" s="4">
        <v>7.6</v>
      </c>
      <c r="H64" s="4">
        <v>8.5500000000000007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3.8</v>
      </c>
      <c r="F65" s="4">
        <v>4.51</v>
      </c>
      <c r="G65" s="4">
        <v>7.6</v>
      </c>
      <c r="H65" s="4">
        <v>8.5500000000000007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3.8</v>
      </c>
      <c r="F66" s="4">
        <v>4.51</v>
      </c>
      <c r="G66" s="4">
        <v>7.6</v>
      </c>
      <c r="H66" s="4">
        <v>8.5500000000000007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3.8</v>
      </c>
      <c r="F67" s="4">
        <v>4.51</v>
      </c>
      <c r="G67" s="4">
        <v>7.6</v>
      </c>
      <c r="H67" s="4">
        <v>8.5500000000000007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3.8</v>
      </c>
      <c r="F68" s="4">
        <v>4.51</v>
      </c>
      <c r="G68" s="4">
        <v>7.6</v>
      </c>
      <c r="H68" s="4">
        <v>8.5500000000000007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3.8</v>
      </c>
      <c r="F69" s="4">
        <v>4.51</v>
      </c>
      <c r="G69" s="4">
        <v>7.6</v>
      </c>
      <c r="H69" s="4">
        <v>8.5500000000000007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3.8</v>
      </c>
      <c r="F70" s="4">
        <v>4.51</v>
      </c>
      <c r="G70" s="4">
        <v>7.6</v>
      </c>
      <c r="H70" s="4">
        <v>8.5500000000000007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3.8</v>
      </c>
      <c r="F71" s="4">
        <v>4.51</v>
      </c>
      <c r="G71" s="4">
        <v>7.6</v>
      </c>
      <c r="H71" s="4">
        <v>8.5500000000000007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3.8</v>
      </c>
      <c r="F72" s="4">
        <v>4.51</v>
      </c>
      <c r="G72" s="4">
        <v>7.6</v>
      </c>
      <c r="H72" s="4">
        <v>8.5500000000000007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3.8</v>
      </c>
      <c r="F73" s="4">
        <v>4.51</v>
      </c>
      <c r="G73" s="4">
        <v>7.6</v>
      </c>
      <c r="H73" s="4">
        <v>8.5500000000000007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3.8</v>
      </c>
      <c r="F74" s="4">
        <v>4.51</v>
      </c>
      <c r="G74" s="4">
        <v>7.6</v>
      </c>
      <c r="H74" s="4">
        <v>8.5500000000000007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3.8</v>
      </c>
      <c r="F75" s="4">
        <v>4.51</v>
      </c>
      <c r="G75" s="4">
        <v>7.6</v>
      </c>
      <c r="H75" s="4">
        <v>8.5500000000000007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3.8</v>
      </c>
      <c r="F76" s="4">
        <v>4.51</v>
      </c>
      <c r="G76" s="4">
        <v>7.6</v>
      </c>
      <c r="H76" s="4">
        <v>8.5500000000000007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3.8</v>
      </c>
      <c r="F77" s="4">
        <v>4.51</v>
      </c>
      <c r="G77" s="4">
        <v>7.6</v>
      </c>
      <c r="H77" s="4">
        <v>8.5500000000000007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3.8</v>
      </c>
      <c r="F78" s="4">
        <v>4.51</v>
      </c>
      <c r="G78" s="4">
        <v>7.6</v>
      </c>
      <c r="H78" s="4">
        <v>8.5500000000000007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3.8</v>
      </c>
      <c r="F79" s="4">
        <v>4.51</v>
      </c>
      <c r="G79" s="4">
        <v>7.6</v>
      </c>
      <c r="H79" s="4">
        <v>8.5500000000000007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3.8</v>
      </c>
      <c r="F80" s="4">
        <v>4.51</v>
      </c>
      <c r="G80" s="4">
        <v>7.6</v>
      </c>
      <c r="H80" s="4">
        <v>8.5500000000000007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3.8</v>
      </c>
      <c r="F81" s="4">
        <v>4.51</v>
      </c>
      <c r="G81" s="4">
        <v>7.6</v>
      </c>
      <c r="H81" s="4">
        <v>8.5500000000000007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3.8</v>
      </c>
      <c r="F82" s="4">
        <v>4.51</v>
      </c>
      <c r="G82" s="4">
        <v>7.6</v>
      </c>
      <c r="H82" s="4">
        <v>8.5500000000000007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3.8</v>
      </c>
      <c r="F83" s="4">
        <v>4.51</v>
      </c>
      <c r="G83" s="4">
        <v>7.6</v>
      </c>
      <c r="H83" s="4">
        <v>8.5500000000000007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3.8</v>
      </c>
      <c r="F84" s="4">
        <v>4.51</v>
      </c>
      <c r="G84" s="4">
        <v>7.6</v>
      </c>
      <c r="H84" s="4">
        <v>8.5500000000000007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3.8</v>
      </c>
      <c r="F85" s="4">
        <v>4.51</v>
      </c>
      <c r="G85" s="4">
        <v>7.6</v>
      </c>
      <c r="H85" s="4">
        <v>8.5500000000000007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3.8</v>
      </c>
      <c r="F86" s="4">
        <v>4.51</v>
      </c>
      <c r="G86" s="4">
        <v>7.6</v>
      </c>
      <c r="H86" s="4">
        <v>8.5500000000000007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3.8</v>
      </c>
      <c r="F87" s="4">
        <v>4.51</v>
      </c>
      <c r="G87" s="4">
        <v>7.6</v>
      </c>
      <c r="H87" s="4">
        <v>8.5500000000000007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4D43C-2933-4B6E-83B9-EED00ABD060F}">
  <sheetPr codeName="Sheet65">
    <tabColor theme="7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125</v>
      </c>
      <c r="C6" s="5" t="s">
        <v>83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4</v>
      </c>
      <c r="F12" s="1">
        <v>4</v>
      </c>
      <c r="G12" s="1">
        <v>4</v>
      </c>
      <c r="H12" s="1">
        <v>4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2.0499999999999998</v>
      </c>
      <c r="F16" s="4">
        <v>2.82</v>
      </c>
      <c r="G16" s="4">
        <v>4.0999999999999996</v>
      </c>
      <c r="H16" s="4">
        <v>5.13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2.0499999999999998</v>
      </c>
      <c r="F17" s="4">
        <v>2.82</v>
      </c>
      <c r="G17" s="4">
        <v>4.0999999999999996</v>
      </c>
      <c r="H17" s="4">
        <v>5.13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2.0499999999999998</v>
      </c>
      <c r="F18" s="4">
        <v>2.82</v>
      </c>
      <c r="G18" s="4">
        <v>4.0999999999999996</v>
      </c>
      <c r="H18" s="4">
        <v>5.13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2.0499999999999998</v>
      </c>
      <c r="F19" s="4">
        <v>2.82</v>
      </c>
      <c r="G19" s="4">
        <v>4.0999999999999996</v>
      </c>
      <c r="H19" s="4">
        <v>5.13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2.0499999999999998</v>
      </c>
      <c r="F20" s="4">
        <v>2.82</v>
      </c>
      <c r="G20" s="4">
        <v>4.0999999999999996</v>
      </c>
      <c r="H20" s="4">
        <v>5.13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2.0499999999999998</v>
      </c>
      <c r="F21" s="4">
        <v>2.82</v>
      </c>
      <c r="G21" s="4">
        <v>4.0999999999999996</v>
      </c>
      <c r="H21" s="4">
        <v>5.13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2.0499999999999998</v>
      </c>
      <c r="F22" s="4">
        <v>2.82</v>
      </c>
      <c r="G22" s="4">
        <v>4.0999999999999996</v>
      </c>
      <c r="H22" s="4">
        <v>5.13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2.0499999999999998</v>
      </c>
      <c r="F23" s="4">
        <v>2.82</v>
      </c>
      <c r="G23" s="4">
        <v>4.0999999999999996</v>
      </c>
      <c r="H23" s="4">
        <v>5.13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2.0499999999999998</v>
      </c>
      <c r="F24" s="4">
        <v>2.82</v>
      </c>
      <c r="G24" s="4">
        <v>4.0999999999999996</v>
      </c>
      <c r="H24" s="4">
        <v>5.13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2.0499999999999998</v>
      </c>
      <c r="F25" s="4">
        <v>2.82</v>
      </c>
      <c r="G25" s="4">
        <v>4.0999999999999996</v>
      </c>
      <c r="H25" s="4">
        <v>5.13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2.0499999999999998</v>
      </c>
      <c r="F26" s="4">
        <v>2.82</v>
      </c>
      <c r="G26" s="4">
        <v>4.0999999999999996</v>
      </c>
      <c r="H26" s="4">
        <v>5.13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2.0499999999999998</v>
      </c>
      <c r="F27" s="4">
        <v>2.82</v>
      </c>
      <c r="G27" s="4">
        <v>4.0999999999999996</v>
      </c>
      <c r="H27" s="4">
        <v>5.13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2.0499999999999998</v>
      </c>
      <c r="F28" s="4">
        <v>2.82</v>
      </c>
      <c r="G28" s="4">
        <v>4.0999999999999996</v>
      </c>
      <c r="H28" s="4">
        <v>5.13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2.0499999999999998</v>
      </c>
      <c r="F29" s="4">
        <v>2.82</v>
      </c>
      <c r="G29" s="4">
        <v>4.0999999999999996</v>
      </c>
      <c r="H29" s="4">
        <v>5.13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2.0499999999999998</v>
      </c>
      <c r="F30" s="4">
        <v>2.82</v>
      </c>
      <c r="G30" s="4">
        <v>4.0999999999999996</v>
      </c>
      <c r="H30" s="4">
        <v>5.13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2.0499999999999998</v>
      </c>
      <c r="F31" s="4">
        <v>2.82</v>
      </c>
      <c r="G31" s="4">
        <v>4.0999999999999996</v>
      </c>
      <c r="H31" s="4">
        <v>5.13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2.0499999999999998</v>
      </c>
      <c r="F32" s="4">
        <v>2.82</v>
      </c>
      <c r="G32" s="4">
        <v>4.0999999999999996</v>
      </c>
      <c r="H32" s="4">
        <v>5.13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2.0499999999999998</v>
      </c>
      <c r="F33" s="4">
        <v>2.82</v>
      </c>
      <c r="G33" s="4">
        <v>4.0999999999999996</v>
      </c>
      <c r="H33" s="4">
        <v>5.13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2.0499999999999998</v>
      </c>
      <c r="F34" s="4">
        <v>2.82</v>
      </c>
      <c r="G34" s="4">
        <v>4.0999999999999996</v>
      </c>
      <c r="H34" s="4">
        <v>5.13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2.0499999999999998</v>
      </c>
      <c r="F35" s="4">
        <v>2.82</v>
      </c>
      <c r="G35" s="4">
        <v>4.0999999999999996</v>
      </c>
      <c r="H35" s="4">
        <v>5.13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2.0499999999999998</v>
      </c>
      <c r="F36" s="4">
        <v>2.82</v>
      </c>
      <c r="G36" s="4">
        <v>4.0999999999999996</v>
      </c>
      <c r="H36" s="4">
        <v>5.13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2.0499999999999998</v>
      </c>
      <c r="F37" s="4">
        <v>2.82</v>
      </c>
      <c r="G37" s="4">
        <v>4.0999999999999996</v>
      </c>
      <c r="H37" s="4">
        <v>5.13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2.0499999999999998</v>
      </c>
      <c r="F38" s="4">
        <v>2.82</v>
      </c>
      <c r="G38" s="4">
        <v>4.0999999999999996</v>
      </c>
      <c r="H38" s="4">
        <v>5.13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2.0499999999999998</v>
      </c>
      <c r="F39" s="4">
        <v>2.82</v>
      </c>
      <c r="G39" s="4">
        <v>4.0999999999999996</v>
      </c>
      <c r="H39" s="4">
        <v>5.13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2.0499999999999998</v>
      </c>
      <c r="F40" s="4">
        <v>2.82</v>
      </c>
      <c r="G40" s="4">
        <v>4.0999999999999996</v>
      </c>
      <c r="H40" s="4">
        <v>5.13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2.0499999999999998</v>
      </c>
      <c r="F41" s="4">
        <v>2.82</v>
      </c>
      <c r="G41" s="4">
        <v>4.0999999999999996</v>
      </c>
      <c r="H41" s="4">
        <v>5.13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2.0499999999999998</v>
      </c>
      <c r="F42" s="4">
        <v>2.82</v>
      </c>
      <c r="G42" s="4">
        <v>4.0999999999999996</v>
      </c>
      <c r="H42" s="4">
        <v>5.13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2.0499999999999998</v>
      </c>
      <c r="F43" s="4">
        <v>2.82</v>
      </c>
      <c r="G43" s="4">
        <v>4.0999999999999996</v>
      </c>
      <c r="H43" s="4">
        <v>5.13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2.0499999999999998</v>
      </c>
      <c r="F44" s="4">
        <v>2.82</v>
      </c>
      <c r="G44" s="4">
        <v>4.0999999999999996</v>
      </c>
      <c r="H44" s="4">
        <v>5.13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2.0499999999999998</v>
      </c>
      <c r="F45" s="4">
        <v>2.82</v>
      </c>
      <c r="G45" s="4">
        <v>4.0999999999999996</v>
      </c>
      <c r="H45" s="4">
        <v>5.13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2.0499999999999998</v>
      </c>
      <c r="F46" s="4">
        <v>2.82</v>
      </c>
      <c r="G46" s="4">
        <v>4.0999999999999996</v>
      </c>
      <c r="H46" s="4">
        <v>5.13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2.0499999999999998</v>
      </c>
      <c r="F47" s="4">
        <v>2.82</v>
      </c>
      <c r="G47" s="4">
        <v>4.0999999999999996</v>
      </c>
      <c r="H47" s="4">
        <v>5.13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2.0499999999999998</v>
      </c>
      <c r="F48" s="4">
        <v>2.82</v>
      </c>
      <c r="G48" s="4">
        <v>4.0999999999999996</v>
      </c>
      <c r="H48" s="4">
        <v>5.13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2.0499999999999998</v>
      </c>
      <c r="F49" s="4">
        <v>2.82</v>
      </c>
      <c r="G49" s="4">
        <v>4.0999999999999996</v>
      </c>
      <c r="H49" s="4">
        <v>5.13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2.0499999999999998</v>
      </c>
      <c r="F50" s="4">
        <v>2.82</v>
      </c>
      <c r="G50" s="4">
        <v>4.0999999999999996</v>
      </c>
      <c r="H50" s="4">
        <v>5.13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2.0499999999999998</v>
      </c>
      <c r="F51" s="4">
        <v>2.82</v>
      </c>
      <c r="G51" s="4">
        <v>4.0999999999999996</v>
      </c>
      <c r="H51" s="4">
        <v>5.13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2.0499999999999998</v>
      </c>
      <c r="F52" s="4">
        <v>2.82</v>
      </c>
      <c r="G52" s="4">
        <v>4.0999999999999996</v>
      </c>
      <c r="H52" s="4">
        <v>5.13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2.0499999999999998</v>
      </c>
      <c r="F53" s="4">
        <v>2.82</v>
      </c>
      <c r="G53" s="4">
        <v>4.0999999999999996</v>
      </c>
      <c r="H53" s="4">
        <v>5.13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2.0499999999999998</v>
      </c>
      <c r="F54" s="4">
        <v>2.82</v>
      </c>
      <c r="G54" s="4">
        <v>4.0999999999999996</v>
      </c>
      <c r="H54" s="4">
        <v>5.13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2.0499999999999998</v>
      </c>
      <c r="F55" s="4">
        <v>2.82</v>
      </c>
      <c r="G55" s="4">
        <v>4.0999999999999996</v>
      </c>
      <c r="H55" s="4">
        <v>5.13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2.0499999999999998</v>
      </c>
      <c r="F56" s="4">
        <v>2.82</v>
      </c>
      <c r="G56" s="4">
        <v>4.0999999999999996</v>
      </c>
      <c r="H56" s="4">
        <v>5.13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2.0499999999999998</v>
      </c>
      <c r="F57" s="4">
        <v>2.82</v>
      </c>
      <c r="G57" s="4">
        <v>4.0999999999999996</v>
      </c>
      <c r="H57" s="4">
        <v>5.13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2.0499999999999998</v>
      </c>
      <c r="F58" s="4">
        <v>2.82</v>
      </c>
      <c r="G58" s="4">
        <v>4.0999999999999996</v>
      </c>
      <c r="H58" s="4">
        <v>5.13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2.0499999999999998</v>
      </c>
      <c r="F59" s="4">
        <v>2.82</v>
      </c>
      <c r="G59" s="4">
        <v>4.0999999999999996</v>
      </c>
      <c r="H59" s="4">
        <v>5.13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2.0499999999999998</v>
      </c>
      <c r="F60" s="4">
        <v>2.82</v>
      </c>
      <c r="G60" s="4">
        <v>4.0999999999999996</v>
      </c>
      <c r="H60" s="4">
        <v>5.13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2.0499999999999998</v>
      </c>
      <c r="F61" s="4">
        <v>2.82</v>
      </c>
      <c r="G61" s="4">
        <v>4.0999999999999996</v>
      </c>
      <c r="H61" s="4">
        <v>5.13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4.0999999999999996</v>
      </c>
      <c r="F62" s="4">
        <v>4.87</v>
      </c>
      <c r="G62" s="4">
        <v>8.2100000000000009</v>
      </c>
      <c r="H62" s="4">
        <v>9.23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4.0999999999999996</v>
      </c>
      <c r="F63" s="4">
        <v>4.87</v>
      </c>
      <c r="G63" s="4">
        <v>8.2100000000000009</v>
      </c>
      <c r="H63" s="4">
        <v>9.23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4.0999999999999996</v>
      </c>
      <c r="F64" s="4">
        <v>4.87</v>
      </c>
      <c r="G64" s="4">
        <v>8.2100000000000009</v>
      </c>
      <c r="H64" s="4">
        <v>9.23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4.0999999999999996</v>
      </c>
      <c r="F65" s="4">
        <v>4.87</v>
      </c>
      <c r="G65" s="4">
        <v>8.2100000000000009</v>
      </c>
      <c r="H65" s="4">
        <v>9.23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4.0999999999999996</v>
      </c>
      <c r="F66" s="4">
        <v>4.87</v>
      </c>
      <c r="G66" s="4">
        <v>8.2100000000000009</v>
      </c>
      <c r="H66" s="4">
        <v>9.23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4.0999999999999996</v>
      </c>
      <c r="F67" s="4">
        <v>4.87</v>
      </c>
      <c r="G67" s="4">
        <v>8.2100000000000009</v>
      </c>
      <c r="H67" s="4">
        <v>9.23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4.0999999999999996</v>
      </c>
      <c r="F68" s="4">
        <v>4.87</v>
      </c>
      <c r="G68" s="4">
        <v>8.2100000000000009</v>
      </c>
      <c r="H68" s="4">
        <v>9.23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4.0999999999999996</v>
      </c>
      <c r="F69" s="4">
        <v>4.87</v>
      </c>
      <c r="G69" s="4">
        <v>8.2100000000000009</v>
      </c>
      <c r="H69" s="4">
        <v>9.23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4.0999999999999996</v>
      </c>
      <c r="F70" s="4">
        <v>4.87</v>
      </c>
      <c r="G70" s="4">
        <v>8.2100000000000009</v>
      </c>
      <c r="H70" s="4">
        <v>9.23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4.0999999999999996</v>
      </c>
      <c r="F71" s="4">
        <v>4.87</v>
      </c>
      <c r="G71" s="4">
        <v>8.2100000000000009</v>
      </c>
      <c r="H71" s="4">
        <v>9.23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4.0999999999999996</v>
      </c>
      <c r="F72" s="4">
        <v>4.87</v>
      </c>
      <c r="G72" s="4">
        <v>8.2100000000000009</v>
      </c>
      <c r="H72" s="4">
        <v>9.23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4.0999999999999996</v>
      </c>
      <c r="F73" s="4">
        <v>4.87</v>
      </c>
      <c r="G73" s="4">
        <v>8.2100000000000009</v>
      </c>
      <c r="H73" s="4">
        <v>9.23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4.0999999999999996</v>
      </c>
      <c r="F74" s="4">
        <v>4.87</v>
      </c>
      <c r="G74" s="4">
        <v>8.2100000000000009</v>
      </c>
      <c r="H74" s="4">
        <v>9.23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4.0999999999999996</v>
      </c>
      <c r="F75" s="4">
        <v>4.87</v>
      </c>
      <c r="G75" s="4">
        <v>8.2100000000000009</v>
      </c>
      <c r="H75" s="4">
        <v>9.23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4.0999999999999996</v>
      </c>
      <c r="F76" s="4">
        <v>4.87</v>
      </c>
      <c r="G76" s="4">
        <v>8.2100000000000009</v>
      </c>
      <c r="H76" s="4">
        <v>9.23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4.0999999999999996</v>
      </c>
      <c r="F77" s="4">
        <v>4.87</v>
      </c>
      <c r="G77" s="4">
        <v>8.2100000000000009</v>
      </c>
      <c r="H77" s="4">
        <v>9.23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4.0999999999999996</v>
      </c>
      <c r="F78" s="4">
        <v>4.87</v>
      </c>
      <c r="G78" s="4">
        <v>8.2100000000000009</v>
      </c>
      <c r="H78" s="4">
        <v>9.23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4.0999999999999996</v>
      </c>
      <c r="F79" s="4">
        <v>4.87</v>
      </c>
      <c r="G79" s="4">
        <v>8.2100000000000009</v>
      </c>
      <c r="H79" s="4">
        <v>9.23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4.0999999999999996</v>
      </c>
      <c r="F80" s="4">
        <v>4.87</v>
      </c>
      <c r="G80" s="4">
        <v>8.2100000000000009</v>
      </c>
      <c r="H80" s="4">
        <v>9.23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4.0999999999999996</v>
      </c>
      <c r="F81" s="4">
        <v>4.87</v>
      </c>
      <c r="G81" s="4">
        <v>8.2100000000000009</v>
      </c>
      <c r="H81" s="4">
        <v>9.23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4.0999999999999996</v>
      </c>
      <c r="F82" s="4">
        <v>4.87</v>
      </c>
      <c r="G82" s="4">
        <v>8.2100000000000009</v>
      </c>
      <c r="H82" s="4">
        <v>9.23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4.0999999999999996</v>
      </c>
      <c r="F83" s="4">
        <v>4.87</v>
      </c>
      <c r="G83" s="4">
        <v>8.2100000000000009</v>
      </c>
      <c r="H83" s="4">
        <v>9.23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4.0999999999999996</v>
      </c>
      <c r="F84" s="4">
        <v>4.87</v>
      </c>
      <c r="G84" s="4">
        <v>8.2100000000000009</v>
      </c>
      <c r="H84" s="4">
        <v>9.23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4.0999999999999996</v>
      </c>
      <c r="F85" s="4">
        <v>4.87</v>
      </c>
      <c r="G85" s="4">
        <v>8.2100000000000009</v>
      </c>
      <c r="H85" s="4">
        <v>9.23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4.0999999999999996</v>
      </c>
      <c r="F86" s="4">
        <v>4.87</v>
      </c>
      <c r="G86" s="4">
        <v>8.2100000000000009</v>
      </c>
      <c r="H86" s="4">
        <v>9.23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4.0999999999999996</v>
      </c>
      <c r="F87" s="4">
        <v>4.87</v>
      </c>
      <c r="G87" s="4">
        <v>8.2100000000000009</v>
      </c>
      <c r="H87" s="4">
        <v>9.23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1A2E2-CE7C-445F-AE0D-48B93CA80507}">
  <sheetPr codeName="Sheet66">
    <tabColor theme="7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126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0.95</v>
      </c>
      <c r="F16" s="4">
        <v>4.51</v>
      </c>
      <c r="G16" s="4">
        <v>1.9</v>
      </c>
      <c r="H16" s="4">
        <v>6.65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0.95</v>
      </c>
      <c r="F17" s="4">
        <v>4.51</v>
      </c>
      <c r="G17" s="4">
        <v>1.9</v>
      </c>
      <c r="H17" s="4">
        <v>6.65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0.95</v>
      </c>
      <c r="F18" s="4">
        <v>4.51</v>
      </c>
      <c r="G18" s="4">
        <v>1.9</v>
      </c>
      <c r="H18" s="4">
        <v>6.65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0.95</v>
      </c>
      <c r="F19" s="4">
        <v>4.51</v>
      </c>
      <c r="G19" s="4">
        <v>1.9</v>
      </c>
      <c r="H19" s="4">
        <v>6.65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0.95</v>
      </c>
      <c r="F20" s="4">
        <v>4.51</v>
      </c>
      <c r="G20" s="4">
        <v>1.9</v>
      </c>
      <c r="H20" s="4">
        <v>6.65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0.95</v>
      </c>
      <c r="F21" s="4">
        <v>4.51</v>
      </c>
      <c r="G21" s="4">
        <v>1.9</v>
      </c>
      <c r="H21" s="4">
        <v>6.65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0.95</v>
      </c>
      <c r="F22" s="4">
        <v>4.51</v>
      </c>
      <c r="G22" s="4">
        <v>1.9</v>
      </c>
      <c r="H22" s="4">
        <v>6.65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0.95</v>
      </c>
      <c r="F23" s="4">
        <v>4.51</v>
      </c>
      <c r="G23" s="4">
        <v>1.9</v>
      </c>
      <c r="H23" s="4">
        <v>6.65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0.95</v>
      </c>
      <c r="F24" s="4">
        <v>4.51</v>
      </c>
      <c r="G24" s="4">
        <v>1.9</v>
      </c>
      <c r="H24" s="4">
        <v>6.65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0.95</v>
      </c>
      <c r="F25" s="4">
        <v>4.51</v>
      </c>
      <c r="G25" s="4">
        <v>1.9</v>
      </c>
      <c r="H25" s="4">
        <v>6.65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0.95</v>
      </c>
      <c r="F26" s="4">
        <v>4.51</v>
      </c>
      <c r="G26" s="4">
        <v>1.9</v>
      </c>
      <c r="H26" s="4">
        <v>6.65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0.95</v>
      </c>
      <c r="F27" s="4">
        <v>4.51</v>
      </c>
      <c r="G27" s="4">
        <v>1.9</v>
      </c>
      <c r="H27" s="4">
        <v>6.65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0.95</v>
      </c>
      <c r="F28" s="4">
        <v>4.51</v>
      </c>
      <c r="G28" s="4">
        <v>1.9</v>
      </c>
      <c r="H28" s="4">
        <v>6.65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0.95</v>
      </c>
      <c r="F29" s="4">
        <v>4.51</v>
      </c>
      <c r="G29" s="4">
        <v>1.9</v>
      </c>
      <c r="H29" s="4">
        <v>6.65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0.95</v>
      </c>
      <c r="F30" s="4">
        <v>4.51</v>
      </c>
      <c r="G30" s="4">
        <v>1.9</v>
      </c>
      <c r="H30" s="4">
        <v>6.65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0.95</v>
      </c>
      <c r="F31" s="4">
        <v>4.51</v>
      </c>
      <c r="G31" s="4">
        <v>1.9</v>
      </c>
      <c r="H31" s="4">
        <v>6.65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0.95</v>
      </c>
      <c r="F32" s="4">
        <v>4.51</v>
      </c>
      <c r="G32" s="4">
        <v>1.9</v>
      </c>
      <c r="H32" s="4">
        <v>6.65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0.95</v>
      </c>
      <c r="F33" s="4">
        <v>4.51</v>
      </c>
      <c r="G33" s="4">
        <v>1.9</v>
      </c>
      <c r="H33" s="4">
        <v>6.65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0.95</v>
      </c>
      <c r="F34" s="4">
        <v>4.51</v>
      </c>
      <c r="G34" s="4">
        <v>1.9</v>
      </c>
      <c r="H34" s="4">
        <v>6.65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0.95</v>
      </c>
      <c r="F35" s="4">
        <v>4.51</v>
      </c>
      <c r="G35" s="4">
        <v>1.9</v>
      </c>
      <c r="H35" s="4">
        <v>6.65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0.95</v>
      </c>
      <c r="F36" s="4">
        <v>4.51</v>
      </c>
      <c r="G36" s="4">
        <v>1.9</v>
      </c>
      <c r="H36" s="4">
        <v>6.65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0.95</v>
      </c>
      <c r="F37" s="4">
        <v>4.51</v>
      </c>
      <c r="G37" s="4">
        <v>1.9</v>
      </c>
      <c r="H37" s="4">
        <v>6.65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0.95</v>
      </c>
      <c r="F38" s="4">
        <v>4.51</v>
      </c>
      <c r="G38" s="4">
        <v>1.9</v>
      </c>
      <c r="H38" s="4">
        <v>6.65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0.95</v>
      </c>
      <c r="F39" s="4">
        <v>4.51</v>
      </c>
      <c r="G39" s="4">
        <v>1.9</v>
      </c>
      <c r="H39" s="4">
        <v>6.65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0.95</v>
      </c>
      <c r="F40" s="4">
        <v>4.51</v>
      </c>
      <c r="G40" s="4">
        <v>1.9</v>
      </c>
      <c r="H40" s="4">
        <v>6.65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0.95</v>
      </c>
      <c r="F41" s="4">
        <v>4.51</v>
      </c>
      <c r="G41" s="4">
        <v>1.9</v>
      </c>
      <c r="H41" s="4">
        <v>6.65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0.95</v>
      </c>
      <c r="F42" s="4">
        <v>4.51</v>
      </c>
      <c r="G42" s="4">
        <v>1.9</v>
      </c>
      <c r="H42" s="4">
        <v>6.65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0.95</v>
      </c>
      <c r="F43" s="4">
        <v>4.51</v>
      </c>
      <c r="G43" s="4">
        <v>1.9</v>
      </c>
      <c r="H43" s="4">
        <v>6.65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0.95</v>
      </c>
      <c r="F44" s="4">
        <v>4.51</v>
      </c>
      <c r="G44" s="4">
        <v>1.9</v>
      </c>
      <c r="H44" s="4">
        <v>6.65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0.95</v>
      </c>
      <c r="F45" s="4">
        <v>4.51</v>
      </c>
      <c r="G45" s="4">
        <v>1.9</v>
      </c>
      <c r="H45" s="4">
        <v>6.65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0.95</v>
      </c>
      <c r="F46" s="4">
        <v>4.51</v>
      </c>
      <c r="G46" s="4">
        <v>1.9</v>
      </c>
      <c r="H46" s="4">
        <v>6.65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0.95</v>
      </c>
      <c r="F47" s="4">
        <v>4.51</v>
      </c>
      <c r="G47" s="4">
        <v>1.9</v>
      </c>
      <c r="H47" s="4">
        <v>6.65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0.95</v>
      </c>
      <c r="F48" s="4">
        <v>4.51</v>
      </c>
      <c r="G48" s="4">
        <v>1.9</v>
      </c>
      <c r="H48" s="4">
        <v>6.65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0.95</v>
      </c>
      <c r="F49" s="4">
        <v>4.51</v>
      </c>
      <c r="G49" s="4">
        <v>1.9</v>
      </c>
      <c r="H49" s="4">
        <v>6.65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0.95</v>
      </c>
      <c r="F50" s="4">
        <v>4.51</v>
      </c>
      <c r="G50" s="4">
        <v>1.9</v>
      </c>
      <c r="H50" s="4">
        <v>6.65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0.95</v>
      </c>
      <c r="F51" s="4">
        <v>4.51</v>
      </c>
      <c r="G51" s="4">
        <v>1.9</v>
      </c>
      <c r="H51" s="4">
        <v>6.65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0.95</v>
      </c>
      <c r="F52" s="4">
        <v>4.51</v>
      </c>
      <c r="G52" s="4">
        <v>1.9</v>
      </c>
      <c r="H52" s="4">
        <v>6.65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0.95</v>
      </c>
      <c r="F53" s="4">
        <v>4.51</v>
      </c>
      <c r="G53" s="4">
        <v>1.9</v>
      </c>
      <c r="H53" s="4">
        <v>6.65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0.95</v>
      </c>
      <c r="F54" s="4">
        <v>4.51</v>
      </c>
      <c r="G54" s="4">
        <v>1.9</v>
      </c>
      <c r="H54" s="4">
        <v>6.65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0.95</v>
      </c>
      <c r="F55" s="4">
        <v>4.51</v>
      </c>
      <c r="G55" s="4">
        <v>1.9</v>
      </c>
      <c r="H55" s="4">
        <v>6.65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0.95</v>
      </c>
      <c r="F56" s="4">
        <v>4.51</v>
      </c>
      <c r="G56" s="4">
        <v>1.9</v>
      </c>
      <c r="H56" s="4">
        <v>6.65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0.95</v>
      </c>
      <c r="F57" s="4">
        <v>4.51</v>
      </c>
      <c r="G57" s="4">
        <v>1.9</v>
      </c>
      <c r="H57" s="4">
        <v>6.65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0.95</v>
      </c>
      <c r="F58" s="4">
        <v>4.51</v>
      </c>
      <c r="G58" s="4">
        <v>1.9</v>
      </c>
      <c r="H58" s="4">
        <v>6.65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0.95</v>
      </c>
      <c r="F59" s="4">
        <v>4.51</v>
      </c>
      <c r="G59" s="4">
        <v>1.9</v>
      </c>
      <c r="H59" s="4">
        <v>6.65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0.95</v>
      </c>
      <c r="F60" s="4">
        <v>4.51</v>
      </c>
      <c r="G60" s="4">
        <v>1.9</v>
      </c>
      <c r="H60" s="4">
        <v>6.65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0.95</v>
      </c>
      <c r="F61" s="4">
        <v>4.51</v>
      </c>
      <c r="G61" s="4">
        <v>1.9</v>
      </c>
      <c r="H61" s="4">
        <v>6.65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0.95</v>
      </c>
      <c r="F62" s="4">
        <v>4.51</v>
      </c>
      <c r="G62" s="4">
        <v>1.9</v>
      </c>
      <c r="H62" s="4">
        <v>6.65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1.33</v>
      </c>
      <c r="F63" s="4">
        <v>4.8899999999999997</v>
      </c>
      <c r="G63" s="4">
        <v>2.66</v>
      </c>
      <c r="H63" s="4">
        <v>7.41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1.33</v>
      </c>
      <c r="F64" s="4">
        <v>4.8899999999999997</v>
      </c>
      <c r="G64" s="4">
        <v>2.66</v>
      </c>
      <c r="H64" s="4">
        <v>7.41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1.33</v>
      </c>
      <c r="F65" s="4">
        <v>4.8899999999999997</v>
      </c>
      <c r="G65" s="4">
        <v>2.66</v>
      </c>
      <c r="H65" s="4">
        <v>7.41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1.33</v>
      </c>
      <c r="F66" s="4">
        <v>4.8899999999999997</v>
      </c>
      <c r="G66" s="4">
        <v>2.66</v>
      </c>
      <c r="H66" s="4">
        <v>7.41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1.33</v>
      </c>
      <c r="F67" s="4">
        <v>4.8899999999999997</v>
      </c>
      <c r="G67" s="4">
        <v>2.66</v>
      </c>
      <c r="H67" s="4">
        <v>7.41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1.33</v>
      </c>
      <c r="F68" s="4">
        <v>4.8899999999999997</v>
      </c>
      <c r="G68" s="4">
        <v>2.66</v>
      </c>
      <c r="H68" s="4">
        <v>7.41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1.33</v>
      </c>
      <c r="F69" s="4">
        <v>4.8899999999999997</v>
      </c>
      <c r="G69" s="4">
        <v>2.66</v>
      </c>
      <c r="H69" s="4">
        <v>7.41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1.33</v>
      </c>
      <c r="F70" s="4">
        <v>4.8899999999999997</v>
      </c>
      <c r="G70" s="4">
        <v>2.66</v>
      </c>
      <c r="H70" s="4">
        <v>7.41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1.33</v>
      </c>
      <c r="F71" s="4">
        <v>4.8899999999999997</v>
      </c>
      <c r="G71" s="4">
        <v>2.66</v>
      </c>
      <c r="H71" s="4">
        <v>7.41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1.33</v>
      </c>
      <c r="F72" s="4">
        <v>4.8899999999999997</v>
      </c>
      <c r="G72" s="4">
        <v>2.66</v>
      </c>
      <c r="H72" s="4">
        <v>7.41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1.33</v>
      </c>
      <c r="F73" s="4">
        <v>4.8899999999999997</v>
      </c>
      <c r="G73" s="4">
        <v>2.66</v>
      </c>
      <c r="H73" s="4">
        <v>7.41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1.33</v>
      </c>
      <c r="F74" s="4">
        <v>4.8899999999999997</v>
      </c>
      <c r="G74" s="4">
        <v>2.66</v>
      </c>
      <c r="H74" s="4">
        <v>7.41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1.33</v>
      </c>
      <c r="F75" s="4">
        <v>4.8899999999999997</v>
      </c>
      <c r="G75" s="4">
        <v>2.66</v>
      </c>
      <c r="H75" s="4">
        <v>7.41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1.33</v>
      </c>
      <c r="F76" s="4">
        <v>4.8899999999999997</v>
      </c>
      <c r="G76" s="4">
        <v>2.66</v>
      </c>
      <c r="H76" s="4">
        <v>7.41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1.33</v>
      </c>
      <c r="F77" s="4">
        <v>4.8899999999999997</v>
      </c>
      <c r="G77" s="4">
        <v>2.66</v>
      </c>
      <c r="H77" s="4">
        <v>7.41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1.33</v>
      </c>
      <c r="F78" s="4">
        <v>4.8899999999999997</v>
      </c>
      <c r="G78" s="4">
        <v>2.66</v>
      </c>
      <c r="H78" s="4">
        <v>7.41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1.33</v>
      </c>
      <c r="F79" s="4">
        <v>4.8899999999999997</v>
      </c>
      <c r="G79" s="4">
        <v>2.66</v>
      </c>
      <c r="H79" s="4">
        <v>7.41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1.33</v>
      </c>
      <c r="F80" s="4">
        <v>4.8899999999999997</v>
      </c>
      <c r="G80" s="4">
        <v>2.66</v>
      </c>
      <c r="H80" s="4">
        <v>7.41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1.33</v>
      </c>
      <c r="F81" s="4">
        <v>4.8899999999999997</v>
      </c>
      <c r="G81" s="4">
        <v>2.66</v>
      </c>
      <c r="H81" s="4">
        <v>7.41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1.33</v>
      </c>
      <c r="F82" s="4">
        <v>4.8899999999999997</v>
      </c>
      <c r="G82" s="4">
        <v>2.66</v>
      </c>
      <c r="H82" s="4">
        <v>7.41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1.33</v>
      </c>
      <c r="F83" s="4">
        <v>4.8899999999999997</v>
      </c>
      <c r="G83" s="4">
        <v>2.66</v>
      </c>
      <c r="H83" s="4">
        <v>7.41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1.33</v>
      </c>
      <c r="F84" s="4">
        <v>4.8899999999999997</v>
      </c>
      <c r="G84" s="4">
        <v>2.66</v>
      </c>
      <c r="H84" s="4">
        <v>7.41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1.33</v>
      </c>
      <c r="F85" s="4">
        <v>4.8899999999999997</v>
      </c>
      <c r="G85" s="4">
        <v>2.66</v>
      </c>
      <c r="H85" s="4">
        <v>7.41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1.33</v>
      </c>
      <c r="F86" s="4">
        <v>4.8899999999999997</v>
      </c>
      <c r="G86" s="4">
        <v>2.66</v>
      </c>
      <c r="H86" s="4">
        <v>7.41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1.33</v>
      </c>
      <c r="F87" s="4">
        <v>4.8899999999999997</v>
      </c>
      <c r="G87" s="4">
        <v>2.66</v>
      </c>
      <c r="H87" s="4">
        <v>7.41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0006-8583-4681-BE07-C61E930D75EF}">
  <sheetPr codeName="Sheet67">
    <tabColor theme="7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127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0.81</v>
      </c>
      <c r="F16" s="4">
        <v>2.52</v>
      </c>
      <c r="G16" s="4">
        <v>1.62</v>
      </c>
      <c r="H16" s="4">
        <v>3.9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0.81</v>
      </c>
      <c r="F17" s="4">
        <v>2.52</v>
      </c>
      <c r="G17" s="4">
        <v>1.62</v>
      </c>
      <c r="H17" s="4">
        <v>3.9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0.81</v>
      </c>
      <c r="F18" s="4">
        <v>2.52</v>
      </c>
      <c r="G18" s="4">
        <v>1.62</v>
      </c>
      <c r="H18" s="4">
        <v>3.9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0.81</v>
      </c>
      <c r="F19" s="4">
        <v>2.52</v>
      </c>
      <c r="G19" s="4">
        <v>1.62</v>
      </c>
      <c r="H19" s="4">
        <v>3.9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0.81</v>
      </c>
      <c r="F20" s="4">
        <v>2.52</v>
      </c>
      <c r="G20" s="4">
        <v>1.62</v>
      </c>
      <c r="H20" s="4">
        <v>3.9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0.81</v>
      </c>
      <c r="F21" s="4">
        <v>2.52</v>
      </c>
      <c r="G21" s="4">
        <v>1.62</v>
      </c>
      <c r="H21" s="4">
        <v>3.9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0.81</v>
      </c>
      <c r="F22" s="4">
        <v>2.52</v>
      </c>
      <c r="G22" s="4">
        <v>1.62</v>
      </c>
      <c r="H22" s="4">
        <v>3.9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0.81</v>
      </c>
      <c r="F23" s="4">
        <v>2.52</v>
      </c>
      <c r="G23" s="4">
        <v>1.62</v>
      </c>
      <c r="H23" s="4">
        <v>3.9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0.81</v>
      </c>
      <c r="F24" s="4">
        <v>2.52</v>
      </c>
      <c r="G24" s="4">
        <v>1.62</v>
      </c>
      <c r="H24" s="4">
        <v>3.9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0.81</v>
      </c>
      <c r="F25" s="4">
        <v>2.52</v>
      </c>
      <c r="G25" s="4">
        <v>1.62</v>
      </c>
      <c r="H25" s="4">
        <v>3.9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0.81</v>
      </c>
      <c r="F26" s="4">
        <v>2.52</v>
      </c>
      <c r="G26" s="4">
        <v>1.62</v>
      </c>
      <c r="H26" s="4">
        <v>3.9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0.81</v>
      </c>
      <c r="F27" s="4">
        <v>2.52</v>
      </c>
      <c r="G27" s="4">
        <v>1.62</v>
      </c>
      <c r="H27" s="4">
        <v>3.9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0.81</v>
      </c>
      <c r="F28" s="4">
        <v>2.52</v>
      </c>
      <c r="G28" s="4">
        <v>1.62</v>
      </c>
      <c r="H28" s="4">
        <v>3.9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0.81</v>
      </c>
      <c r="F29" s="4">
        <v>2.52</v>
      </c>
      <c r="G29" s="4">
        <v>1.62</v>
      </c>
      <c r="H29" s="4">
        <v>3.9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0.81</v>
      </c>
      <c r="F30" s="4">
        <v>2.52</v>
      </c>
      <c r="G30" s="4">
        <v>1.62</v>
      </c>
      <c r="H30" s="4">
        <v>3.9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0.81</v>
      </c>
      <c r="F31" s="4">
        <v>2.52</v>
      </c>
      <c r="G31" s="4">
        <v>1.62</v>
      </c>
      <c r="H31" s="4">
        <v>3.9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0.81</v>
      </c>
      <c r="F32" s="4">
        <v>2.52</v>
      </c>
      <c r="G32" s="4">
        <v>1.62</v>
      </c>
      <c r="H32" s="4">
        <v>3.9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0.81</v>
      </c>
      <c r="F33" s="4">
        <v>2.52</v>
      </c>
      <c r="G33" s="4">
        <v>1.62</v>
      </c>
      <c r="H33" s="4">
        <v>3.9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0.81</v>
      </c>
      <c r="F34" s="4">
        <v>2.52</v>
      </c>
      <c r="G34" s="4">
        <v>1.62</v>
      </c>
      <c r="H34" s="4">
        <v>3.9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0.81</v>
      </c>
      <c r="F35" s="4">
        <v>2.52</v>
      </c>
      <c r="G35" s="4">
        <v>1.62</v>
      </c>
      <c r="H35" s="4">
        <v>3.9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0.81</v>
      </c>
      <c r="F36" s="4">
        <v>2.52</v>
      </c>
      <c r="G36" s="4">
        <v>1.62</v>
      </c>
      <c r="H36" s="4">
        <v>3.9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0.81</v>
      </c>
      <c r="F37" s="4">
        <v>2.52</v>
      </c>
      <c r="G37" s="4">
        <v>1.62</v>
      </c>
      <c r="H37" s="4">
        <v>3.9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0.81</v>
      </c>
      <c r="F38" s="4">
        <v>2.52</v>
      </c>
      <c r="G38" s="4">
        <v>1.62</v>
      </c>
      <c r="H38" s="4">
        <v>3.9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0.81</v>
      </c>
      <c r="F39" s="4">
        <v>2.52</v>
      </c>
      <c r="G39" s="4">
        <v>1.62</v>
      </c>
      <c r="H39" s="4">
        <v>3.9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0.81</v>
      </c>
      <c r="F40" s="4">
        <v>2.52</v>
      </c>
      <c r="G40" s="4">
        <v>1.62</v>
      </c>
      <c r="H40" s="4">
        <v>3.9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0.81</v>
      </c>
      <c r="F41" s="4">
        <v>2.52</v>
      </c>
      <c r="G41" s="4">
        <v>1.62</v>
      </c>
      <c r="H41" s="4">
        <v>3.9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0.81</v>
      </c>
      <c r="F42" s="4">
        <v>2.52</v>
      </c>
      <c r="G42" s="4">
        <v>1.62</v>
      </c>
      <c r="H42" s="4">
        <v>3.9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0.81</v>
      </c>
      <c r="F43" s="4">
        <v>2.52</v>
      </c>
      <c r="G43" s="4">
        <v>1.62</v>
      </c>
      <c r="H43" s="4">
        <v>3.9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0.81</v>
      </c>
      <c r="F44" s="4">
        <v>2.52</v>
      </c>
      <c r="G44" s="4">
        <v>1.62</v>
      </c>
      <c r="H44" s="4">
        <v>3.9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0.81</v>
      </c>
      <c r="F45" s="4">
        <v>2.52</v>
      </c>
      <c r="G45" s="4">
        <v>1.62</v>
      </c>
      <c r="H45" s="4">
        <v>3.9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0.81</v>
      </c>
      <c r="F46" s="4">
        <v>2.52</v>
      </c>
      <c r="G46" s="4">
        <v>1.62</v>
      </c>
      <c r="H46" s="4">
        <v>3.9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0.81</v>
      </c>
      <c r="F47" s="4">
        <v>2.52</v>
      </c>
      <c r="G47" s="4">
        <v>1.62</v>
      </c>
      <c r="H47" s="4">
        <v>3.9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0.81</v>
      </c>
      <c r="F48" s="4">
        <v>2.52</v>
      </c>
      <c r="G48" s="4">
        <v>1.62</v>
      </c>
      <c r="H48" s="4">
        <v>3.9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0.81</v>
      </c>
      <c r="F49" s="4">
        <v>2.52</v>
      </c>
      <c r="G49" s="4">
        <v>1.62</v>
      </c>
      <c r="H49" s="4">
        <v>3.9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0.81</v>
      </c>
      <c r="F50" s="4">
        <v>2.52</v>
      </c>
      <c r="G50" s="4">
        <v>1.62</v>
      </c>
      <c r="H50" s="4">
        <v>3.9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0.81</v>
      </c>
      <c r="F51" s="4">
        <v>2.52</v>
      </c>
      <c r="G51" s="4">
        <v>1.62</v>
      </c>
      <c r="H51" s="4">
        <v>3.9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0.81</v>
      </c>
      <c r="F52" s="4">
        <v>2.52</v>
      </c>
      <c r="G52" s="4">
        <v>1.62</v>
      </c>
      <c r="H52" s="4">
        <v>3.9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0.81</v>
      </c>
      <c r="F53" s="4">
        <v>2.52</v>
      </c>
      <c r="G53" s="4">
        <v>1.62</v>
      </c>
      <c r="H53" s="4">
        <v>3.9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0.81</v>
      </c>
      <c r="F54" s="4">
        <v>2.52</v>
      </c>
      <c r="G54" s="4">
        <v>1.62</v>
      </c>
      <c r="H54" s="4">
        <v>3.9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0.81</v>
      </c>
      <c r="F55" s="4">
        <v>2.52</v>
      </c>
      <c r="G55" s="4">
        <v>1.62</v>
      </c>
      <c r="H55" s="4">
        <v>3.9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0.81</v>
      </c>
      <c r="F56" s="4">
        <v>2.52</v>
      </c>
      <c r="G56" s="4">
        <v>1.62</v>
      </c>
      <c r="H56" s="4">
        <v>3.9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0.81</v>
      </c>
      <c r="F57" s="4">
        <v>2.52</v>
      </c>
      <c r="G57" s="4">
        <v>1.62</v>
      </c>
      <c r="H57" s="4">
        <v>3.9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0.81</v>
      </c>
      <c r="F58" s="4">
        <v>2.52</v>
      </c>
      <c r="G58" s="4">
        <v>1.62</v>
      </c>
      <c r="H58" s="4">
        <v>3.9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0.81</v>
      </c>
      <c r="F59" s="4">
        <v>2.52</v>
      </c>
      <c r="G59" s="4">
        <v>1.62</v>
      </c>
      <c r="H59" s="4">
        <v>3.9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0.81</v>
      </c>
      <c r="F60" s="4">
        <v>2.52</v>
      </c>
      <c r="G60" s="4">
        <v>1.62</v>
      </c>
      <c r="H60" s="4">
        <v>3.9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0.81</v>
      </c>
      <c r="F61" s="4">
        <v>2.52</v>
      </c>
      <c r="G61" s="4">
        <v>1.62</v>
      </c>
      <c r="H61" s="4">
        <v>3.9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0.28999999999999998</v>
      </c>
      <c r="F62" s="4">
        <v>2</v>
      </c>
      <c r="G62" s="4">
        <v>0.56999999999999995</v>
      </c>
      <c r="H62" s="4">
        <v>2.85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0.28999999999999998</v>
      </c>
      <c r="F63" s="4">
        <v>2</v>
      </c>
      <c r="G63" s="4">
        <v>0.56999999999999995</v>
      </c>
      <c r="H63" s="4">
        <v>2.85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0.28999999999999998</v>
      </c>
      <c r="F64" s="4">
        <v>2</v>
      </c>
      <c r="G64" s="4">
        <v>0.56999999999999995</v>
      </c>
      <c r="H64" s="4">
        <v>2.85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0.28999999999999998</v>
      </c>
      <c r="F65" s="4">
        <v>2</v>
      </c>
      <c r="G65" s="4">
        <v>0.56999999999999995</v>
      </c>
      <c r="H65" s="4">
        <v>2.85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0.28999999999999998</v>
      </c>
      <c r="F66" s="4">
        <v>2</v>
      </c>
      <c r="G66" s="4">
        <v>0.56999999999999995</v>
      </c>
      <c r="H66" s="4">
        <v>2.85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0.28999999999999998</v>
      </c>
      <c r="F67" s="4">
        <v>2</v>
      </c>
      <c r="G67" s="4">
        <v>0.56999999999999995</v>
      </c>
      <c r="H67" s="4">
        <v>2.85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0.28999999999999998</v>
      </c>
      <c r="F68" s="4">
        <v>2</v>
      </c>
      <c r="G68" s="4">
        <v>0.56999999999999995</v>
      </c>
      <c r="H68" s="4">
        <v>2.85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0.28999999999999998</v>
      </c>
      <c r="F69" s="4">
        <v>2</v>
      </c>
      <c r="G69" s="4">
        <v>0.56999999999999995</v>
      </c>
      <c r="H69" s="4">
        <v>2.85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0.28999999999999998</v>
      </c>
      <c r="F70" s="4">
        <v>2</v>
      </c>
      <c r="G70" s="4">
        <v>0.56999999999999995</v>
      </c>
      <c r="H70" s="4">
        <v>2.85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0.28999999999999998</v>
      </c>
      <c r="F71" s="4">
        <v>2</v>
      </c>
      <c r="G71" s="4">
        <v>0.56999999999999995</v>
      </c>
      <c r="H71" s="4">
        <v>2.85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0.28999999999999998</v>
      </c>
      <c r="F72" s="4">
        <v>2</v>
      </c>
      <c r="G72" s="4">
        <v>0.56999999999999995</v>
      </c>
      <c r="H72" s="4">
        <v>2.85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0.28999999999999998</v>
      </c>
      <c r="F73" s="4">
        <v>2</v>
      </c>
      <c r="G73" s="4">
        <v>0.56999999999999995</v>
      </c>
      <c r="H73" s="4">
        <v>2.85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0.28999999999999998</v>
      </c>
      <c r="F74" s="4">
        <v>2</v>
      </c>
      <c r="G74" s="4">
        <v>0.56999999999999995</v>
      </c>
      <c r="H74" s="4">
        <v>2.85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0.28999999999999998</v>
      </c>
      <c r="F75" s="4">
        <v>2</v>
      </c>
      <c r="G75" s="4">
        <v>0.56999999999999995</v>
      </c>
      <c r="H75" s="4">
        <v>2.85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0.28999999999999998</v>
      </c>
      <c r="F76" s="4">
        <v>2</v>
      </c>
      <c r="G76" s="4">
        <v>0.56999999999999995</v>
      </c>
      <c r="H76" s="4">
        <v>2.85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0.28999999999999998</v>
      </c>
      <c r="F77" s="4">
        <v>2</v>
      </c>
      <c r="G77" s="4">
        <v>0.56999999999999995</v>
      </c>
      <c r="H77" s="4">
        <v>2.85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0.28999999999999998</v>
      </c>
      <c r="F78" s="4">
        <v>2</v>
      </c>
      <c r="G78" s="4">
        <v>0.56999999999999995</v>
      </c>
      <c r="H78" s="4">
        <v>2.85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0.28999999999999998</v>
      </c>
      <c r="F79" s="4">
        <v>2</v>
      </c>
      <c r="G79" s="4">
        <v>0.56999999999999995</v>
      </c>
      <c r="H79" s="4">
        <v>2.85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0.28999999999999998</v>
      </c>
      <c r="F80" s="4">
        <v>2</v>
      </c>
      <c r="G80" s="4">
        <v>0.56999999999999995</v>
      </c>
      <c r="H80" s="4">
        <v>2.85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0.28999999999999998</v>
      </c>
      <c r="F81" s="4">
        <v>2</v>
      </c>
      <c r="G81" s="4">
        <v>0.56999999999999995</v>
      </c>
      <c r="H81" s="4">
        <v>2.85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0.28999999999999998</v>
      </c>
      <c r="F82" s="4">
        <v>2</v>
      </c>
      <c r="G82" s="4">
        <v>0.56999999999999995</v>
      </c>
      <c r="H82" s="4">
        <v>2.85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0.28999999999999998</v>
      </c>
      <c r="F83" s="4">
        <v>2</v>
      </c>
      <c r="G83" s="4">
        <v>0.56999999999999995</v>
      </c>
      <c r="H83" s="4">
        <v>2.85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0.28999999999999998</v>
      </c>
      <c r="F84" s="4">
        <v>2</v>
      </c>
      <c r="G84" s="4">
        <v>0.56999999999999995</v>
      </c>
      <c r="H84" s="4">
        <v>2.85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0.28999999999999998</v>
      </c>
      <c r="F85" s="4">
        <v>2</v>
      </c>
      <c r="G85" s="4">
        <v>0.56999999999999995</v>
      </c>
      <c r="H85" s="4">
        <v>2.85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0.28999999999999998</v>
      </c>
      <c r="F86" s="4">
        <v>2</v>
      </c>
      <c r="G86" s="4">
        <v>0.56999999999999995</v>
      </c>
      <c r="H86" s="4">
        <v>2.85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0.28999999999999998</v>
      </c>
      <c r="F87" s="4">
        <v>2</v>
      </c>
      <c r="G87" s="4">
        <v>0.56999999999999995</v>
      </c>
      <c r="H87" s="4">
        <v>2.85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D41D-B9D8-478A-ADC7-EF2A881C88A6}">
  <sheetPr codeName="Sheet68">
    <tabColor theme="7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20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129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>
        <v>150</v>
      </c>
      <c r="F13" s="1">
        <v>150</v>
      </c>
      <c r="G13" s="1">
        <v>150</v>
      </c>
      <c r="H13" s="1">
        <v>150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29.43</v>
      </c>
      <c r="F16" s="4">
        <v>75.06</v>
      </c>
      <c r="G16" s="4">
        <v>58.89</v>
      </c>
      <c r="H16" s="4">
        <v>119.69999999999999</v>
      </c>
      <c r="I16" s="4"/>
    </row>
    <row r="17" spans="3:9">
      <c r="C17" s="1">
        <v>19</v>
      </c>
      <c r="D17" s="1"/>
      <c r="E17" s="4">
        <v>29.43</v>
      </c>
      <c r="F17" s="4">
        <v>75.06</v>
      </c>
      <c r="G17" s="4">
        <v>58.89</v>
      </c>
      <c r="H17" s="4">
        <v>119.69999999999999</v>
      </c>
      <c r="I17" s="4"/>
    </row>
    <row r="18" spans="3:9">
      <c r="C18" s="1">
        <v>20</v>
      </c>
      <c r="D18" s="1"/>
      <c r="E18" s="4">
        <v>29.43</v>
      </c>
      <c r="F18" s="4">
        <v>75.06</v>
      </c>
      <c r="G18" s="4">
        <v>58.89</v>
      </c>
      <c r="H18" s="4">
        <v>119.69999999999999</v>
      </c>
      <c r="I18" s="4"/>
    </row>
    <row r="19" spans="3:9">
      <c r="C19" s="1">
        <v>21</v>
      </c>
      <c r="D19" s="1"/>
      <c r="E19" s="4">
        <v>29.43</v>
      </c>
      <c r="F19" s="4">
        <v>75.06</v>
      </c>
      <c r="G19" s="4">
        <v>58.89</v>
      </c>
      <c r="H19" s="4">
        <v>119.69999999999999</v>
      </c>
      <c r="I19" s="4"/>
    </row>
    <row r="20" spans="3:9">
      <c r="C20" s="1">
        <v>22</v>
      </c>
      <c r="D20" s="1"/>
      <c r="E20" s="4">
        <v>29.43</v>
      </c>
      <c r="F20" s="4">
        <v>75.06</v>
      </c>
      <c r="G20" s="4">
        <v>58.89</v>
      </c>
      <c r="H20" s="4">
        <v>119.69999999999999</v>
      </c>
      <c r="I20" s="4"/>
    </row>
    <row r="21" spans="3:9">
      <c r="C21" s="1">
        <v>23</v>
      </c>
      <c r="D21" s="1"/>
      <c r="E21" s="4">
        <v>29.43</v>
      </c>
      <c r="F21" s="4">
        <v>75.06</v>
      </c>
      <c r="G21" s="4">
        <v>58.89</v>
      </c>
      <c r="H21" s="4">
        <v>119.69999999999999</v>
      </c>
      <c r="I21" s="4"/>
    </row>
    <row r="22" spans="3:9">
      <c r="C22" s="1">
        <v>24</v>
      </c>
      <c r="D22" s="1"/>
      <c r="E22" s="4">
        <v>29.43</v>
      </c>
      <c r="F22" s="4">
        <v>75.06</v>
      </c>
      <c r="G22" s="4">
        <v>58.89</v>
      </c>
      <c r="H22" s="4">
        <v>119.69999999999999</v>
      </c>
      <c r="I22" s="4"/>
    </row>
    <row r="23" spans="3:9">
      <c r="C23" s="1">
        <v>25</v>
      </c>
      <c r="D23" s="1"/>
      <c r="E23" s="4">
        <v>29.43</v>
      </c>
      <c r="F23" s="4">
        <v>75.06</v>
      </c>
      <c r="G23" s="4">
        <v>58.89</v>
      </c>
      <c r="H23" s="4">
        <v>119.69999999999999</v>
      </c>
      <c r="I23" s="4"/>
    </row>
    <row r="24" spans="3:9">
      <c r="C24" s="1">
        <v>26</v>
      </c>
      <c r="D24" s="1"/>
      <c r="E24" s="4">
        <v>29.43</v>
      </c>
      <c r="F24" s="4">
        <v>75.06</v>
      </c>
      <c r="G24" s="4">
        <v>58.89</v>
      </c>
      <c r="H24" s="4">
        <v>119.69999999999999</v>
      </c>
      <c r="I24" s="4"/>
    </row>
    <row r="25" spans="3:9">
      <c r="C25" s="1">
        <v>27</v>
      </c>
      <c r="D25" s="1"/>
      <c r="E25" s="4">
        <v>29.43</v>
      </c>
      <c r="F25" s="4">
        <v>75.06</v>
      </c>
      <c r="G25" s="4">
        <v>58.89</v>
      </c>
      <c r="H25" s="4">
        <v>119.69999999999999</v>
      </c>
      <c r="I25" s="4"/>
    </row>
    <row r="26" spans="3:9">
      <c r="C26" s="1">
        <v>28</v>
      </c>
      <c r="D26" s="1"/>
      <c r="E26" s="4">
        <v>29.43</v>
      </c>
      <c r="F26" s="4">
        <v>75.06</v>
      </c>
      <c r="G26" s="4">
        <v>58.89</v>
      </c>
      <c r="H26" s="4">
        <v>119.69999999999999</v>
      </c>
      <c r="I26" s="4"/>
    </row>
    <row r="27" spans="3:9">
      <c r="C27" s="1">
        <v>29</v>
      </c>
      <c r="D27" s="1"/>
      <c r="E27" s="4">
        <v>29.43</v>
      </c>
      <c r="F27" s="4">
        <v>75.06</v>
      </c>
      <c r="G27" s="4">
        <v>58.89</v>
      </c>
      <c r="H27" s="4">
        <v>119.69999999999999</v>
      </c>
      <c r="I27" s="4"/>
    </row>
    <row r="28" spans="3:9">
      <c r="C28" s="1">
        <v>30</v>
      </c>
      <c r="D28" s="1"/>
      <c r="E28" s="4">
        <v>29.43</v>
      </c>
      <c r="F28" s="4">
        <v>75.06</v>
      </c>
      <c r="G28" s="4">
        <v>58.89</v>
      </c>
      <c r="H28" s="4">
        <v>119.69999999999999</v>
      </c>
      <c r="I28" s="4"/>
    </row>
    <row r="29" spans="3:9">
      <c r="C29" s="1">
        <v>31</v>
      </c>
      <c r="D29" s="1"/>
      <c r="E29" s="4">
        <v>29.43</v>
      </c>
      <c r="F29" s="4">
        <v>75.06</v>
      </c>
      <c r="G29" s="4">
        <v>58.89</v>
      </c>
      <c r="H29" s="4">
        <v>119.69999999999999</v>
      </c>
      <c r="I29" s="4"/>
    </row>
    <row r="30" spans="3:9">
      <c r="C30" s="1">
        <v>32</v>
      </c>
      <c r="D30" s="1"/>
      <c r="E30" s="4">
        <v>29.43</v>
      </c>
      <c r="F30" s="4">
        <v>75.06</v>
      </c>
      <c r="G30" s="4">
        <v>58.89</v>
      </c>
      <c r="H30" s="4">
        <v>119.69999999999999</v>
      </c>
      <c r="I30" s="4"/>
    </row>
    <row r="31" spans="3:9">
      <c r="C31" s="1">
        <v>33</v>
      </c>
      <c r="D31" s="1"/>
      <c r="E31" s="4">
        <v>29.43</v>
      </c>
      <c r="F31" s="4">
        <v>75.06</v>
      </c>
      <c r="G31" s="4">
        <v>58.89</v>
      </c>
      <c r="H31" s="4">
        <v>119.69999999999999</v>
      </c>
      <c r="I31" s="4"/>
    </row>
    <row r="32" spans="3:9">
      <c r="C32" s="1">
        <v>34</v>
      </c>
      <c r="D32" s="1"/>
      <c r="E32" s="4">
        <v>29.43</v>
      </c>
      <c r="F32" s="4">
        <v>75.06</v>
      </c>
      <c r="G32" s="4">
        <v>58.89</v>
      </c>
      <c r="H32" s="4">
        <v>119.69999999999999</v>
      </c>
      <c r="I32" s="4"/>
    </row>
    <row r="33" spans="3:9">
      <c r="C33" s="1">
        <v>35</v>
      </c>
      <c r="D33" s="1"/>
      <c r="E33" s="4">
        <v>29.43</v>
      </c>
      <c r="F33" s="4">
        <v>75.06</v>
      </c>
      <c r="G33" s="4">
        <v>58.89</v>
      </c>
      <c r="H33" s="4">
        <v>119.69999999999999</v>
      </c>
      <c r="I33" s="4"/>
    </row>
    <row r="34" spans="3:9">
      <c r="C34" s="1">
        <v>36</v>
      </c>
      <c r="D34" s="1"/>
      <c r="E34" s="4">
        <v>29.43</v>
      </c>
      <c r="F34" s="4">
        <v>75.06</v>
      </c>
      <c r="G34" s="4">
        <v>58.89</v>
      </c>
      <c r="H34" s="4">
        <v>119.69999999999999</v>
      </c>
      <c r="I34" s="4"/>
    </row>
    <row r="35" spans="3:9">
      <c r="C35" s="1">
        <v>37</v>
      </c>
      <c r="D35" s="1"/>
      <c r="E35" s="4">
        <v>29.43</v>
      </c>
      <c r="F35" s="4">
        <v>75.06</v>
      </c>
      <c r="G35" s="4">
        <v>58.89</v>
      </c>
      <c r="H35" s="4">
        <v>119.69999999999999</v>
      </c>
      <c r="I35" s="4"/>
    </row>
    <row r="36" spans="3:9">
      <c r="C36" s="1">
        <v>38</v>
      </c>
      <c r="D36" s="1"/>
      <c r="E36" s="4">
        <v>29.43</v>
      </c>
      <c r="F36" s="4">
        <v>75.06</v>
      </c>
      <c r="G36" s="4">
        <v>58.89</v>
      </c>
      <c r="H36" s="4">
        <v>119.69999999999999</v>
      </c>
      <c r="I36" s="4"/>
    </row>
    <row r="37" spans="3:9">
      <c r="C37" s="1">
        <v>39</v>
      </c>
      <c r="D37" s="1"/>
      <c r="E37" s="4">
        <v>29.43</v>
      </c>
      <c r="F37" s="4">
        <v>75.06</v>
      </c>
      <c r="G37" s="4">
        <v>58.89</v>
      </c>
      <c r="H37" s="4">
        <v>119.69999999999999</v>
      </c>
      <c r="I37" s="4"/>
    </row>
    <row r="38" spans="3:9">
      <c r="C38" s="1">
        <v>40</v>
      </c>
      <c r="D38" s="1"/>
      <c r="E38" s="4">
        <v>29.43</v>
      </c>
      <c r="F38" s="4">
        <v>75.06</v>
      </c>
      <c r="G38" s="4">
        <v>58.89</v>
      </c>
      <c r="H38" s="4">
        <v>119.69999999999999</v>
      </c>
      <c r="I38" s="4"/>
    </row>
    <row r="39" spans="3:9">
      <c r="C39" s="1">
        <v>41</v>
      </c>
      <c r="D39" s="1"/>
      <c r="E39" s="4">
        <v>29.43</v>
      </c>
      <c r="F39" s="4">
        <v>75.06</v>
      </c>
      <c r="G39" s="4">
        <v>58.89</v>
      </c>
      <c r="H39" s="4">
        <v>119.69999999999999</v>
      </c>
      <c r="I39" s="4"/>
    </row>
    <row r="40" spans="3:9">
      <c r="C40" s="1">
        <v>42</v>
      </c>
      <c r="D40" s="1"/>
      <c r="E40" s="4">
        <v>29.43</v>
      </c>
      <c r="F40" s="4">
        <v>75.06</v>
      </c>
      <c r="G40" s="4">
        <v>58.89</v>
      </c>
      <c r="H40" s="4">
        <v>119.69999999999999</v>
      </c>
      <c r="I40" s="4"/>
    </row>
    <row r="41" spans="3:9">
      <c r="C41" s="1">
        <v>43</v>
      </c>
      <c r="D41" s="1"/>
      <c r="E41" s="4">
        <v>29.43</v>
      </c>
      <c r="F41" s="4">
        <v>75.06</v>
      </c>
      <c r="G41" s="4">
        <v>58.89</v>
      </c>
      <c r="H41" s="4">
        <v>119.69999999999999</v>
      </c>
      <c r="I41" s="4"/>
    </row>
    <row r="42" spans="3:9">
      <c r="C42" s="1">
        <v>44</v>
      </c>
      <c r="D42" s="1"/>
      <c r="E42" s="4">
        <v>29.43</v>
      </c>
      <c r="F42" s="4">
        <v>75.06</v>
      </c>
      <c r="G42" s="4">
        <v>58.89</v>
      </c>
      <c r="H42" s="4">
        <v>119.69999999999999</v>
      </c>
      <c r="I42" s="4"/>
    </row>
    <row r="43" spans="3:9">
      <c r="C43" s="1">
        <v>45</v>
      </c>
      <c r="D43" s="1"/>
      <c r="E43" s="4">
        <v>29.43</v>
      </c>
      <c r="F43" s="4">
        <v>75.06</v>
      </c>
      <c r="G43" s="4">
        <v>58.89</v>
      </c>
      <c r="H43" s="4">
        <v>119.69999999999999</v>
      </c>
      <c r="I43" s="4"/>
    </row>
    <row r="44" spans="3:9">
      <c r="C44" s="1">
        <v>46</v>
      </c>
      <c r="D44" s="1"/>
      <c r="E44" s="4">
        <v>29.43</v>
      </c>
      <c r="F44" s="4">
        <v>75.06</v>
      </c>
      <c r="G44" s="4">
        <v>58.89</v>
      </c>
      <c r="H44" s="4">
        <v>119.69999999999999</v>
      </c>
      <c r="I44" s="4"/>
    </row>
    <row r="45" spans="3:9">
      <c r="C45" s="1">
        <v>47</v>
      </c>
      <c r="D45" s="1"/>
      <c r="E45" s="4">
        <v>29.43</v>
      </c>
      <c r="F45" s="4">
        <v>75.06</v>
      </c>
      <c r="G45" s="4">
        <v>58.89</v>
      </c>
      <c r="H45" s="4">
        <v>119.69999999999999</v>
      </c>
      <c r="I45" s="4"/>
    </row>
    <row r="46" spans="3:9">
      <c r="C46" s="1">
        <v>48</v>
      </c>
      <c r="D46" s="1"/>
      <c r="E46" s="4">
        <v>29.43</v>
      </c>
      <c r="F46" s="4">
        <v>75.06</v>
      </c>
      <c r="G46" s="4">
        <v>58.89</v>
      </c>
      <c r="H46" s="4">
        <v>119.69999999999999</v>
      </c>
      <c r="I46" s="4"/>
    </row>
    <row r="47" spans="3:9">
      <c r="C47" s="1">
        <v>49</v>
      </c>
      <c r="D47" s="1"/>
      <c r="E47" s="4">
        <v>29.43</v>
      </c>
      <c r="F47" s="4">
        <v>75.06</v>
      </c>
      <c r="G47" s="4">
        <v>58.89</v>
      </c>
      <c r="H47" s="4">
        <v>119.69999999999999</v>
      </c>
      <c r="I47" s="4"/>
    </row>
    <row r="48" spans="3:9">
      <c r="C48" s="1">
        <v>50</v>
      </c>
      <c r="D48" s="1"/>
      <c r="E48" s="4">
        <v>29.43</v>
      </c>
      <c r="F48" s="4">
        <v>75.06</v>
      </c>
      <c r="G48" s="4">
        <v>58.89</v>
      </c>
      <c r="H48" s="4">
        <v>119.69999999999999</v>
      </c>
      <c r="I48" s="4"/>
    </row>
    <row r="49" spans="3:9">
      <c r="C49" s="1">
        <v>51</v>
      </c>
      <c r="D49" s="1"/>
      <c r="E49" s="4">
        <v>29.43</v>
      </c>
      <c r="F49" s="4">
        <v>75.06</v>
      </c>
      <c r="G49" s="4">
        <v>58.89</v>
      </c>
      <c r="H49" s="4">
        <v>119.69999999999999</v>
      </c>
      <c r="I49" s="4"/>
    </row>
    <row r="50" spans="3:9">
      <c r="C50" s="1">
        <v>52</v>
      </c>
      <c r="D50" s="1"/>
      <c r="E50" s="4">
        <v>29.43</v>
      </c>
      <c r="F50" s="4">
        <v>75.06</v>
      </c>
      <c r="G50" s="4">
        <v>58.89</v>
      </c>
      <c r="H50" s="4">
        <v>119.69999999999999</v>
      </c>
      <c r="I50" s="4"/>
    </row>
    <row r="51" spans="3:9">
      <c r="C51" s="1">
        <v>53</v>
      </c>
      <c r="D51" s="1"/>
      <c r="E51" s="4">
        <v>29.43</v>
      </c>
      <c r="F51" s="4">
        <v>75.06</v>
      </c>
      <c r="G51" s="4">
        <v>58.89</v>
      </c>
      <c r="H51" s="4">
        <v>119.69999999999999</v>
      </c>
      <c r="I51" s="4"/>
    </row>
    <row r="52" spans="3:9">
      <c r="C52" s="1">
        <v>54</v>
      </c>
      <c r="D52" s="1"/>
      <c r="E52" s="4">
        <v>29.43</v>
      </c>
      <c r="F52" s="4">
        <v>75.06</v>
      </c>
      <c r="G52" s="4">
        <v>58.89</v>
      </c>
      <c r="H52" s="4">
        <v>119.69999999999999</v>
      </c>
      <c r="I52" s="4"/>
    </row>
    <row r="53" spans="3:9">
      <c r="C53" s="1">
        <v>55</v>
      </c>
      <c r="D53" s="1"/>
      <c r="E53" s="4">
        <v>29.43</v>
      </c>
      <c r="F53" s="4">
        <v>75.06</v>
      </c>
      <c r="G53" s="4">
        <v>58.89</v>
      </c>
      <c r="H53" s="4">
        <v>119.69999999999999</v>
      </c>
      <c r="I53" s="4"/>
    </row>
    <row r="54" spans="3:9">
      <c r="C54" s="1">
        <v>56</v>
      </c>
      <c r="D54" s="1"/>
      <c r="E54" s="4">
        <v>29.43</v>
      </c>
      <c r="F54" s="4">
        <v>75.06</v>
      </c>
      <c r="G54" s="4">
        <v>58.89</v>
      </c>
      <c r="H54" s="4">
        <v>119.69999999999999</v>
      </c>
      <c r="I54" s="4"/>
    </row>
    <row r="55" spans="3:9">
      <c r="C55" s="1">
        <v>57</v>
      </c>
      <c r="D55" s="1"/>
      <c r="E55" s="4">
        <v>29.43</v>
      </c>
      <c r="F55" s="4">
        <v>75.06</v>
      </c>
      <c r="G55" s="4">
        <v>58.89</v>
      </c>
      <c r="H55" s="4">
        <v>119.69999999999999</v>
      </c>
      <c r="I55" s="4"/>
    </row>
    <row r="56" spans="3:9">
      <c r="C56" s="1">
        <v>58</v>
      </c>
      <c r="D56" s="1"/>
      <c r="E56" s="4">
        <v>29.43</v>
      </c>
      <c r="F56" s="4">
        <v>75.06</v>
      </c>
      <c r="G56" s="4">
        <v>58.89</v>
      </c>
      <c r="H56" s="4">
        <v>119.69999999999999</v>
      </c>
      <c r="I56" s="4"/>
    </row>
    <row r="57" spans="3:9">
      <c r="C57" s="1">
        <v>59</v>
      </c>
      <c r="D57" s="1"/>
      <c r="E57" s="4">
        <v>29.43</v>
      </c>
      <c r="F57" s="4">
        <v>75.06</v>
      </c>
      <c r="G57" s="4">
        <v>58.89</v>
      </c>
      <c r="H57" s="4">
        <v>119.69999999999999</v>
      </c>
      <c r="I57" s="4"/>
    </row>
    <row r="58" spans="3:9">
      <c r="C58" s="1">
        <v>60</v>
      </c>
      <c r="D58" s="1"/>
      <c r="E58" s="4">
        <v>29.43</v>
      </c>
      <c r="F58" s="4">
        <v>75.06</v>
      </c>
      <c r="G58" s="4">
        <v>58.89</v>
      </c>
      <c r="H58" s="4">
        <v>119.69999999999999</v>
      </c>
      <c r="I58" s="4"/>
    </row>
    <row r="59" spans="3:9">
      <c r="C59" s="1">
        <v>61</v>
      </c>
      <c r="D59" s="1"/>
      <c r="E59" s="4">
        <v>30.42</v>
      </c>
      <c r="F59" s="4">
        <v>76.050000000000011</v>
      </c>
      <c r="G59" s="4">
        <v>60.81</v>
      </c>
      <c r="H59" s="4">
        <v>121.64999999999999</v>
      </c>
      <c r="I59" s="4"/>
    </row>
    <row r="60" spans="3:9">
      <c r="C60" s="1">
        <v>62</v>
      </c>
      <c r="D60" s="1"/>
      <c r="E60" s="4">
        <v>30.42</v>
      </c>
      <c r="F60" s="4">
        <v>76.050000000000011</v>
      </c>
      <c r="G60" s="4">
        <v>60.81</v>
      </c>
      <c r="H60" s="4">
        <v>121.64999999999999</v>
      </c>
      <c r="I60" s="4"/>
    </row>
    <row r="61" spans="3:9">
      <c r="C61" s="1">
        <v>63</v>
      </c>
      <c r="D61" s="1"/>
      <c r="E61" s="4">
        <v>32.28</v>
      </c>
      <c r="F61" s="4">
        <v>77.91</v>
      </c>
      <c r="G61" s="4">
        <v>64.59</v>
      </c>
      <c r="H61" s="4">
        <v>125.39999999999999</v>
      </c>
      <c r="I61" s="4"/>
    </row>
    <row r="62" spans="3:9">
      <c r="C62" s="1">
        <v>64</v>
      </c>
      <c r="D62" s="1"/>
      <c r="E62" s="4">
        <v>33.269999999999996</v>
      </c>
      <c r="F62" s="4">
        <v>78.900000000000006</v>
      </c>
      <c r="G62" s="4">
        <v>66.510000000000005</v>
      </c>
      <c r="H62" s="4">
        <v>127.35000000000001</v>
      </c>
      <c r="I62" s="4"/>
    </row>
    <row r="63" spans="3:9">
      <c r="C63" s="1">
        <v>65</v>
      </c>
      <c r="D63" s="1"/>
      <c r="E63" s="4">
        <v>35.130000000000003</v>
      </c>
      <c r="F63" s="4">
        <v>80.760000000000005</v>
      </c>
      <c r="G63" s="4">
        <v>70.289999999999992</v>
      </c>
      <c r="H63" s="4">
        <v>131.10000000000002</v>
      </c>
      <c r="I63" s="4"/>
    </row>
    <row r="64" spans="3:9">
      <c r="C64" s="1">
        <v>66</v>
      </c>
      <c r="D64" s="1"/>
      <c r="E64" s="4">
        <v>36.119999999999997</v>
      </c>
      <c r="F64" s="4">
        <v>81.75</v>
      </c>
      <c r="G64" s="4">
        <v>72.210000000000008</v>
      </c>
      <c r="H64" s="4">
        <v>133.05000000000001</v>
      </c>
      <c r="I64" s="4"/>
    </row>
    <row r="65" spans="3:9">
      <c r="C65" s="1">
        <v>67</v>
      </c>
      <c r="D65" s="1"/>
      <c r="E65" s="4">
        <v>37.980000000000004</v>
      </c>
      <c r="F65" s="4">
        <v>83.61</v>
      </c>
      <c r="G65" s="4">
        <v>75.989999999999995</v>
      </c>
      <c r="H65" s="4">
        <v>136.80000000000001</v>
      </c>
      <c r="I65" s="4"/>
    </row>
    <row r="66" spans="3:9">
      <c r="C66" s="1">
        <v>68</v>
      </c>
      <c r="D66" s="1"/>
      <c r="E66" s="4">
        <v>38.97</v>
      </c>
      <c r="F66" s="4">
        <v>84.6</v>
      </c>
      <c r="G66" s="4">
        <v>77.91</v>
      </c>
      <c r="H66" s="4">
        <v>138.75</v>
      </c>
      <c r="I66" s="4"/>
    </row>
    <row r="67" spans="3:9">
      <c r="C67" s="1">
        <v>69</v>
      </c>
      <c r="D67" s="1"/>
      <c r="E67" s="4">
        <v>39.900000000000006</v>
      </c>
      <c r="F67" s="4">
        <v>85.53</v>
      </c>
      <c r="G67" s="4">
        <v>79.800000000000011</v>
      </c>
      <c r="H67" s="4">
        <v>140.60999999999999</v>
      </c>
      <c r="I67" s="4"/>
    </row>
    <row r="68" spans="3:9">
      <c r="C68" s="1">
        <v>70</v>
      </c>
      <c r="D68" s="1"/>
      <c r="E68" s="4">
        <v>41.82</v>
      </c>
      <c r="F68" s="4">
        <v>87.449999999999989</v>
      </c>
      <c r="G68" s="4">
        <v>83.61</v>
      </c>
      <c r="H68" s="4">
        <v>144.44999999999999</v>
      </c>
      <c r="I68" s="4"/>
    </row>
    <row r="69" spans="3:9">
      <c r="C69" s="1">
        <v>71</v>
      </c>
      <c r="D69" s="1"/>
      <c r="E69" s="4">
        <v>42.75</v>
      </c>
      <c r="F69" s="4">
        <v>88.38</v>
      </c>
      <c r="G69" s="4">
        <v>85.5</v>
      </c>
      <c r="H69" s="4">
        <v>146.31</v>
      </c>
      <c r="I69" s="4"/>
    </row>
    <row r="70" spans="3:9">
      <c r="C70" s="1">
        <v>72</v>
      </c>
      <c r="D70" s="1"/>
      <c r="E70" s="4">
        <v>44.67</v>
      </c>
      <c r="F70" s="4">
        <v>90.300000000000011</v>
      </c>
      <c r="G70" s="4">
        <v>89.31</v>
      </c>
      <c r="H70" s="4">
        <v>150.14999999999998</v>
      </c>
      <c r="I70" s="4"/>
    </row>
    <row r="71" spans="3:9">
      <c r="C71" s="1">
        <v>73</v>
      </c>
      <c r="D71" s="1"/>
      <c r="E71" s="4">
        <v>46.53</v>
      </c>
      <c r="F71" s="4">
        <v>92.16</v>
      </c>
      <c r="G71" s="4">
        <v>93.09</v>
      </c>
      <c r="H71" s="4">
        <v>153.89999999999998</v>
      </c>
      <c r="I71" s="4"/>
    </row>
    <row r="72" spans="3:9">
      <c r="C72" s="1">
        <v>74</v>
      </c>
      <c r="D72" s="1"/>
      <c r="E72" s="4">
        <v>48.449999999999996</v>
      </c>
      <c r="F72" s="4">
        <v>94.08</v>
      </c>
      <c r="G72" s="4">
        <v>96.899999999999991</v>
      </c>
      <c r="H72" s="4">
        <v>157.71</v>
      </c>
      <c r="I72" s="4"/>
    </row>
    <row r="73" spans="3:9">
      <c r="C73" s="1">
        <v>75</v>
      </c>
      <c r="D73" s="1"/>
      <c r="E73" s="4">
        <v>48.449999999999996</v>
      </c>
      <c r="F73" s="4">
        <v>94.08</v>
      </c>
      <c r="G73" s="4">
        <v>96.899999999999991</v>
      </c>
      <c r="H73" s="4">
        <v>157.71</v>
      </c>
      <c r="I73" s="4"/>
    </row>
    <row r="74" spans="3:9">
      <c r="C74" s="1">
        <v>76</v>
      </c>
      <c r="D74" s="1"/>
      <c r="E74" s="4">
        <v>48.449999999999996</v>
      </c>
      <c r="F74" s="4">
        <v>94.08</v>
      </c>
      <c r="G74" s="4">
        <v>96.899999999999991</v>
      </c>
      <c r="H74" s="4">
        <v>157.71</v>
      </c>
      <c r="I74" s="4"/>
    </row>
    <row r="75" spans="3:9">
      <c r="C75" s="1">
        <v>77</v>
      </c>
      <c r="D75" s="1"/>
      <c r="E75" s="4">
        <v>48.449999999999996</v>
      </c>
      <c r="F75" s="4">
        <v>94.08</v>
      </c>
      <c r="G75" s="4">
        <v>96.899999999999991</v>
      </c>
      <c r="H75" s="4">
        <v>157.71</v>
      </c>
      <c r="I75" s="4"/>
    </row>
    <row r="76" spans="3:9">
      <c r="C76" s="1">
        <v>78</v>
      </c>
      <c r="D76" s="1"/>
      <c r="E76" s="4">
        <v>49.38</v>
      </c>
      <c r="F76" s="4">
        <v>95.01</v>
      </c>
      <c r="G76" s="4">
        <v>98.789999999999992</v>
      </c>
      <c r="H76" s="4">
        <v>159.60000000000002</v>
      </c>
      <c r="I76" s="4"/>
    </row>
    <row r="77" spans="3:9">
      <c r="C77" s="1">
        <v>79</v>
      </c>
      <c r="D77" s="1"/>
      <c r="E77" s="4">
        <v>51.300000000000004</v>
      </c>
      <c r="F77" s="4">
        <v>96.93</v>
      </c>
      <c r="G77" s="4">
        <v>102.60000000000001</v>
      </c>
      <c r="H77" s="4">
        <v>163.41</v>
      </c>
      <c r="I77" s="4"/>
    </row>
    <row r="78" spans="3:9">
      <c r="C78" s="1">
        <v>80</v>
      </c>
      <c r="D78" s="1"/>
      <c r="E78" s="4">
        <v>53.22</v>
      </c>
      <c r="F78" s="4">
        <v>98.850000000000009</v>
      </c>
      <c r="G78" s="4">
        <v>106.41</v>
      </c>
      <c r="H78" s="4">
        <v>167.25</v>
      </c>
      <c r="I78" s="4"/>
    </row>
    <row r="79" spans="3:9">
      <c r="C79" s="1">
        <v>81</v>
      </c>
      <c r="D79" s="1"/>
      <c r="E79" s="4">
        <v>54.150000000000006</v>
      </c>
      <c r="F79" s="4">
        <v>99.78</v>
      </c>
      <c r="G79" s="4">
        <v>108.30000000000001</v>
      </c>
      <c r="H79" s="4">
        <v>169.10999999999999</v>
      </c>
      <c r="I79" s="4"/>
    </row>
    <row r="80" spans="3:9">
      <c r="C80" s="1">
        <v>82</v>
      </c>
      <c r="D80" s="1"/>
      <c r="E80" s="4">
        <v>56.070000000000007</v>
      </c>
      <c r="F80" s="4">
        <v>101.69999999999999</v>
      </c>
      <c r="G80" s="4">
        <v>112.10999999999999</v>
      </c>
      <c r="H80" s="4">
        <v>172.95</v>
      </c>
      <c r="I80" s="4"/>
    </row>
    <row r="81" spans="3:9">
      <c r="C81" s="1">
        <v>83</v>
      </c>
      <c r="D81" s="1"/>
      <c r="E81" s="4">
        <v>57.929999999999993</v>
      </c>
      <c r="F81" s="4">
        <v>103.56</v>
      </c>
      <c r="G81" s="4">
        <v>115.89000000000001</v>
      </c>
      <c r="H81" s="4">
        <v>176.7</v>
      </c>
      <c r="I81" s="4"/>
    </row>
    <row r="82" spans="3:9">
      <c r="C82" s="1">
        <v>84</v>
      </c>
      <c r="D82" s="1"/>
      <c r="E82" s="4">
        <v>58.92</v>
      </c>
      <c r="F82" s="4">
        <v>104.55000000000001</v>
      </c>
      <c r="G82" s="4">
        <v>117.81</v>
      </c>
      <c r="H82" s="4">
        <v>178.64999999999998</v>
      </c>
      <c r="I82" s="4"/>
    </row>
    <row r="83" spans="3:9">
      <c r="C83" s="1">
        <v>85</v>
      </c>
      <c r="D83" s="1"/>
      <c r="E83" s="4">
        <v>59.849999999999994</v>
      </c>
      <c r="F83" s="4">
        <v>105.47999999999999</v>
      </c>
      <c r="G83" s="4">
        <v>119.69999999999999</v>
      </c>
      <c r="H83" s="4">
        <v>180.51</v>
      </c>
      <c r="I83" s="4"/>
    </row>
    <row r="84" spans="3:9">
      <c r="C84" s="1">
        <v>86</v>
      </c>
      <c r="D84" s="1"/>
      <c r="E84" s="4">
        <v>60.78</v>
      </c>
      <c r="F84" s="4">
        <v>106.41</v>
      </c>
      <c r="G84" s="4">
        <v>121.59</v>
      </c>
      <c r="H84" s="4">
        <v>182.39999999999998</v>
      </c>
      <c r="I84" s="4"/>
    </row>
    <row r="85" spans="3:9">
      <c r="C85" s="1">
        <v>87</v>
      </c>
      <c r="D85" s="1"/>
      <c r="E85" s="4">
        <v>61.769999999999996</v>
      </c>
      <c r="F85" s="4">
        <v>107.39999999999999</v>
      </c>
      <c r="G85" s="4">
        <v>123.51</v>
      </c>
      <c r="H85" s="4">
        <v>184.35000000000002</v>
      </c>
      <c r="I85" s="4"/>
    </row>
    <row r="86" spans="3:9">
      <c r="C86" s="1">
        <v>88</v>
      </c>
      <c r="D86" s="1"/>
      <c r="E86" s="4">
        <v>61.769999999999996</v>
      </c>
      <c r="F86" s="4">
        <v>107.39999999999999</v>
      </c>
      <c r="G86" s="4">
        <v>123.51</v>
      </c>
      <c r="H86" s="4">
        <v>184.35000000000002</v>
      </c>
      <c r="I86" s="4"/>
    </row>
    <row r="87" spans="3:9">
      <c r="C87" s="1">
        <v>89</v>
      </c>
      <c r="D87" s="1"/>
      <c r="E87" s="4">
        <v>61.769999999999996</v>
      </c>
      <c r="F87" s="4">
        <v>107.39999999999999</v>
      </c>
      <c r="G87" s="4">
        <v>123.51</v>
      </c>
      <c r="H87" s="4">
        <v>184.35000000000002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9314-37EE-453D-A845-EC26A2E0636F}">
  <sheetPr codeName="Sheet87">
    <tabColor rgb="FFFFFF00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40" t="s">
        <v>59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>
        <v>60</v>
      </c>
      <c r="F12" s="1">
        <v>60</v>
      </c>
      <c r="G12" s="1">
        <v>60</v>
      </c>
      <c r="H12" s="1">
        <v>60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10</v>
      </c>
      <c r="F13" s="1">
        <v>10</v>
      </c>
      <c r="G13" s="1">
        <v>10</v>
      </c>
      <c r="H13" s="1">
        <v>10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7.05</v>
      </c>
      <c r="F16" s="4">
        <v>11.31</v>
      </c>
      <c r="G16" s="4">
        <v>14.1</v>
      </c>
      <c r="H16" s="4">
        <v>19.78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7.05</v>
      </c>
      <c r="F17" s="4">
        <v>11.31</v>
      </c>
      <c r="G17" s="4">
        <v>14.1</v>
      </c>
      <c r="H17" s="4">
        <v>19.78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7.05</v>
      </c>
      <c r="F18" s="4">
        <v>11.31</v>
      </c>
      <c r="G18" s="4">
        <v>14.1</v>
      </c>
      <c r="H18" s="4">
        <v>19.78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7.05</v>
      </c>
      <c r="F19" s="4">
        <v>11.31</v>
      </c>
      <c r="G19" s="4">
        <v>14.1</v>
      </c>
      <c r="H19" s="4">
        <v>19.78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7.05</v>
      </c>
      <c r="F20" s="4">
        <v>11.31</v>
      </c>
      <c r="G20" s="4">
        <v>14.1</v>
      </c>
      <c r="H20" s="4">
        <v>19.78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7.05</v>
      </c>
      <c r="F21" s="4">
        <v>11.31</v>
      </c>
      <c r="G21" s="4">
        <v>14.1</v>
      </c>
      <c r="H21" s="4">
        <v>19.78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7.05</v>
      </c>
      <c r="F22" s="4">
        <v>11.31</v>
      </c>
      <c r="G22" s="4">
        <v>14.1</v>
      </c>
      <c r="H22" s="4">
        <v>19.78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7.05</v>
      </c>
      <c r="F23" s="4">
        <v>11.31</v>
      </c>
      <c r="G23" s="4">
        <v>14.1</v>
      </c>
      <c r="H23" s="4">
        <v>19.78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7.05</v>
      </c>
      <c r="F24" s="4">
        <v>11.31</v>
      </c>
      <c r="G24" s="4">
        <v>14.1</v>
      </c>
      <c r="H24" s="4">
        <v>19.78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7.05</v>
      </c>
      <c r="F25" s="4">
        <v>11.31</v>
      </c>
      <c r="G25" s="4">
        <v>14.1</v>
      </c>
      <c r="H25" s="4">
        <v>19.78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7.05</v>
      </c>
      <c r="F26" s="4">
        <v>11.31</v>
      </c>
      <c r="G26" s="4">
        <v>14.1</v>
      </c>
      <c r="H26" s="4">
        <v>19.78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7.05</v>
      </c>
      <c r="F27" s="4">
        <v>11.31</v>
      </c>
      <c r="G27" s="4">
        <v>14.1</v>
      </c>
      <c r="H27" s="4">
        <v>19.78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7.05</v>
      </c>
      <c r="F28" s="4">
        <v>11.31</v>
      </c>
      <c r="G28" s="4">
        <v>14.1</v>
      </c>
      <c r="H28" s="4">
        <v>19.78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7.05</v>
      </c>
      <c r="F29" s="4">
        <v>11.31</v>
      </c>
      <c r="G29" s="4">
        <v>14.1</v>
      </c>
      <c r="H29" s="4">
        <v>19.78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7.05</v>
      </c>
      <c r="F30" s="4">
        <v>11.31</v>
      </c>
      <c r="G30" s="4">
        <v>14.1</v>
      </c>
      <c r="H30" s="4">
        <v>19.78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7.05</v>
      </c>
      <c r="F31" s="4">
        <v>11.31</v>
      </c>
      <c r="G31" s="4">
        <v>14.1</v>
      </c>
      <c r="H31" s="4">
        <v>19.78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7.05</v>
      </c>
      <c r="F32" s="4">
        <v>11.31</v>
      </c>
      <c r="G32" s="4">
        <v>14.1</v>
      </c>
      <c r="H32" s="4">
        <v>19.78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7.05</v>
      </c>
      <c r="F33" s="4">
        <v>11.31</v>
      </c>
      <c r="G33" s="4">
        <v>14.1</v>
      </c>
      <c r="H33" s="4">
        <v>19.78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7.05</v>
      </c>
      <c r="F34" s="4">
        <v>11.31</v>
      </c>
      <c r="G34" s="4">
        <v>14.1</v>
      </c>
      <c r="H34" s="4">
        <v>19.78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7.05</v>
      </c>
      <c r="F35" s="4">
        <v>11.31</v>
      </c>
      <c r="G35" s="4">
        <v>14.1</v>
      </c>
      <c r="H35" s="4">
        <v>19.78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7.05</v>
      </c>
      <c r="F36" s="4">
        <v>11.31</v>
      </c>
      <c r="G36" s="4">
        <v>14.1</v>
      </c>
      <c r="H36" s="4">
        <v>19.78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7.05</v>
      </c>
      <c r="F37" s="4">
        <v>11.31</v>
      </c>
      <c r="G37" s="4">
        <v>14.1</v>
      </c>
      <c r="H37" s="4">
        <v>19.78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7.05</v>
      </c>
      <c r="F38" s="4">
        <v>11.31</v>
      </c>
      <c r="G38" s="4">
        <v>14.1</v>
      </c>
      <c r="H38" s="4">
        <v>19.78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7.05</v>
      </c>
      <c r="F39" s="4">
        <v>11.31</v>
      </c>
      <c r="G39" s="4">
        <v>14.1</v>
      </c>
      <c r="H39" s="4">
        <v>19.78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7.05</v>
      </c>
      <c r="F40" s="4">
        <v>11.31</v>
      </c>
      <c r="G40" s="4">
        <v>14.1</v>
      </c>
      <c r="H40" s="4">
        <v>19.78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7.36</v>
      </c>
      <c r="F41" s="4">
        <v>11.62</v>
      </c>
      <c r="G41" s="4">
        <v>14.72</v>
      </c>
      <c r="H41" s="4">
        <v>20.399999999999999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7.57</v>
      </c>
      <c r="F42" s="4">
        <v>11.83</v>
      </c>
      <c r="G42" s="4">
        <v>15.14</v>
      </c>
      <c r="H42" s="4">
        <v>20.82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7.78</v>
      </c>
      <c r="F43" s="4">
        <v>12.04</v>
      </c>
      <c r="G43" s="4">
        <v>15.56</v>
      </c>
      <c r="H43" s="4">
        <v>21.24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7.99</v>
      </c>
      <c r="F44" s="4">
        <v>12.25</v>
      </c>
      <c r="G44" s="4">
        <v>15.98</v>
      </c>
      <c r="H44" s="4">
        <v>21.66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8.1999999999999993</v>
      </c>
      <c r="F45" s="4">
        <v>12.46</v>
      </c>
      <c r="G45" s="4">
        <v>16.399999999999999</v>
      </c>
      <c r="H45" s="4">
        <v>22.08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8.41</v>
      </c>
      <c r="F46" s="4">
        <v>12.67</v>
      </c>
      <c r="G46" s="4">
        <v>16.82</v>
      </c>
      <c r="H46" s="4">
        <v>22.5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8.6199999999999992</v>
      </c>
      <c r="F47" s="4">
        <v>12.88</v>
      </c>
      <c r="G47" s="4">
        <v>17.239999999999998</v>
      </c>
      <c r="H47" s="4">
        <v>22.92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8.84</v>
      </c>
      <c r="F48" s="4">
        <v>13.1</v>
      </c>
      <c r="G48" s="4">
        <v>17.68</v>
      </c>
      <c r="H48" s="4">
        <v>23.36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9.0500000000000007</v>
      </c>
      <c r="F49" s="4">
        <v>13.31</v>
      </c>
      <c r="G49" s="4">
        <v>18.100000000000001</v>
      </c>
      <c r="H49" s="4">
        <v>23.78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9.26</v>
      </c>
      <c r="F50" s="4">
        <v>13.52</v>
      </c>
      <c r="G50" s="4">
        <v>18.52</v>
      </c>
      <c r="H50" s="4">
        <v>24.2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9.57</v>
      </c>
      <c r="F51" s="4">
        <v>13.83</v>
      </c>
      <c r="G51" s="4">
        <v>19.14</v>
      </c>
      <c r="H51" s="4">
        <v>24.82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9.89</v>
      </c>
      <c r="F52" s="4">
        <v>14.15</v>
      </c>
      <c r="G52" s="4">
        <v>19.78</v>
      </c>
      <c r="H52" s="4">
        <v>25.46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10.199999999999999</v>
      </c>
      <c r="F53" s="4">
        <v>14.46</v>
      </c>
      <c r="G53" s="4">
        <v>20.399999999999999</v>
      </c>
      <c r="H53" s="4">
        <v>26.08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10.52</v>
      </c>
      <c r="F54" s="4">
        <v>14.78</v>
      </c>
      <c r="G54" s="4">
        <v>21.04</v>
      </c>
      <c r="H54" s="4">
        <v>26.72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10.94</v>
      </c>
      <c r="F55" s="4">
        <v>15.2</v>
      </c>
      <c r="G55" s="4">
        <v>21.88</v>
      </c>
      <c r="H55" s="4">
        <v>27.56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11.36</v>
      </c>
      <c r="F56" s="4">
        <v>15.62</v>
      </c>
      <c r="G56" s="4">
        <v>22.72</v>
      </c>
      <c r="H56" s="4">
        <v>28.4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11.78</v>
      </c>
      <c r="F57" s="4">
        <v>16.04</v>
      </c>
      <c r="G57" s="4">
        <v>23.56</v>
      </c>
      <c r="H57" s="4">
        <v>29.24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11.99</v>
      </c>
      <c r="F58" s="4">
        <v>16.25</v>
      </c>
      <c r="G58" s="4">
        <v>23.98</v>
      </c>
      <c r="H58" s="4">
        <v>29.66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12.41</v>
      </c>
      <c r="F59" s="4">
        <v>16.670000000000002</v>
      </c>
      <c r="G59" s="4">
        <v>24.82</v>
      </c>
      <c r="H59" s="4">
        <v>30.5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12.94</v>
      </c>
      <c r="F60" s="4">
        <v>17.2</v>
      </c>
      <c r="G60" s="4">
        <v>25.88</v>
      </c>
      <c r="H60" s="4">
        <v>31.56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13.46</v>
      </c>
      <c r="F61" s="4">
        <v>17.72</v>
      </c>
      <c r="G61" s="4">
        <v>26.92</v>
      </c>
      <c r="H61" s="4">
        <v>32.6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14.86</v>
      </c>
      <c r="F62" s="4">
        <v>19.12</v>
      </c>
      <c r="G62" s="4">
        <v>29.72</v>
      </c>
      <c r="H62" s="4">
        <v>35.4</v>
      </c>
      <c r="I62" s="4"/>
      <c r="J62" s="4"/>
      <c r="K62" s="4"/>
      <c r="L62" s="4"/>
      <c r="M62" s="4"/>
      <c r="N62" s="4"/>
      <c r="O62" s="4"/>
    </row>
    <row r="63" spans="3:15">
      <c r="C63" s="1"/>
      <c r="D63" s="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3:15">
      <c r="C64" s="1"/>
      <c r="D64" s="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3:15">
      <c r="C65" s="1"/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3:15">
      <c r="C66" s="1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3:15">
      <c r="C67" s="1"/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3:15">
      <c r="C68" s="1"/>
      <c r="D68" s="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3:15">
      <c r="C69" s="1"/>
      <c r="D69" s="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3:15">
      <c r="C70" s="1"/>
      <c r="D70" s="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1"/>
      <c r="D71" s="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3:15">
      <c r="C72" s="1"/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3:15">
      <c r="C73" s="1"/>
      <c r="D73" s="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3:15">
      <c r="C74" s="1"/>
      <c r="D74" s="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1"/>
      <c r="D75" s="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1"/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3:15">
      <c r="C78" s="1"/>
      <c r="D78" s="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3:15">
      <c r="C79" s="1"/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3:15">
      <c r="C80" s="1"/>
      <c r="D80" s="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3:15">
      <c r="C81" s="1"/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3:15">
      <c r="C82" s="1"/>
      <c r="D82" s="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3:15">
      <c r="C83" s="1"/>
      <c r="D83" s="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>
      <c r="C84" s="1"/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>
      <c r="C85" s="1"/>
      <c r="D85" s="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>
      <c r="C86" s="1"/>
      <c r="D86" s="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02EF-AC11-4C19-BAD3-79BA588F6328}">
  <sheetPr codeName="Sheet69">
    <tabColor theme="7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100</v>
      </c>
      <c r="F13" s="1">
        <v>100</v>
      </c>
      <c r="G13" s="1">
        <v>100</v>
      </c>
      <c r="H13" s="1">
        <v>100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2.86</v>
      </c>
      <c r="F16" s="4">
        <v>4.28</v>
      </c>
      <c r="G16" s="4">
        <v>5.7</v>
      </c>
      <c r="H16" s="4">
        <v>7.6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2.86</v>
      </c>
      <c r="F17" s="4">
        <v>4.28</v>
      </c>
      <c r="G17" s="4">
        <v>5.7</v>
      </c>
      <c r="H17" s="4">
        <v>7.6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2.86</v>
      </c>
      <c r="F18" s="4">
        <v>4.28</v>
      </c>
      <c r="G18" s="4">
        <v>5.7</v>
      </c>
      <c r="H18" s="4">
        <v>7.6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2.86</v>
      </c>
      <c r="F19" s="4">
        <v>4.28</v>
      </c>
      <c r="G19" s="4">
        <v>5.7</v>
      </c>
      <c r="H19" s="4">
        <v>7.6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2.86</v>
      </c>
      <c r="F20" s="4">
        <v>4.28</v>
      </c>
      <c r="G20" s="4">
        <v>5.7</v>
      </c>
      <c r="H20" s="4">
        <v>7.6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2.86</v>
      </c>
      <c r="F21" s="4">
        <v>4.28</v>
      </c>
      <c r="G21" s="4">
        <v>5.7</v>
      </c>
      <c r="H21" s="4">
        <v>7.6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2.86</v>
      </c>
      <c r="F22" s="4">
        <v>4.28</v>
      </c>
      <c r="G22" s="4">
        <v>5.7</v>
      </c>
      <c r="H22" s="4">
        <v>7.6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2.86</v>
      </c>
      <c r="F23" s="4">
        <v>4.28</v>
      </c>
      <c r="G23" s="4">
        <v>5.7</v>
      </c>
      <c r="H23" s="4">
        <v>7.6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2.86</v>
      </c>
      <c r="F24" s="4">
        <v>4.28</v>
      </c>
      <c r="G24" s="4">
        <v>5.7</v>
      </c>
      <c r="H24" s="4">
        <v>7.6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2.86</v>
      </c>
      <c r="F25" s="4">
        <v>4.28</v>
      </c>
      <c r="G25" s="4">
        <v>5.7</v>
      </c>
      <c r="H25" s="4">
        <v>7.6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2.86</v>
      </c>
      <c r="F26" s="4">
        <v>4.28</v>
      </c>
      <c r="G26" s="4">
        <v>5.7</v>
      </c>
      <c r="H26" s="4">
        <v>7.6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2.86</v>
      </c>
      <c r="F27" s="4">
        <v>4.28</v>
      </c>
      <c r="G27" s="4">
        <v>5.7</v>
      </c>
      <c r="H27" s="4">
        <v>7.6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2.86</v>
      </c>
      <c r="F28" s="4">
        <v>4.28</v>
      </c>
      <c r="G28" s="4">
        <v>5.7</v>
      </c>
      <c r="H28" s="4">
        <v>7.6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2.86</v>
      </c>
      <c r="F29" s="4">
        <v>4.28</v>
      </c>
      <c r="G29" s="4">
        <v>5.7</v>
      </c>
      <c r="H29" s="4">
        <v>7.6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2.86</v>
      </c>
      <c r="F30" s="4">
        <v>4.28</v>
      </c>
      <c r="G30" s="4">
        <v>5.7</v>
      </c>
      <c r="H30" s="4">
        <v>7.6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2.86</v>
      </c>
      <c r="F31" s="4">
        <v>4.28</v>
      </c>
      <c r="G31" s="4">
        <v>5.7</v>
      </c>
      <c r="H31" s="4">
        <v>7.6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2.86</v>
      </c>
      <c r="F32" s="4">
        <v>4.28</v>
      </c>
      <c r="G32" s="4">
        <v>5.7</v>
      </c>
      <c r="H32" s="4">
        <v>7.6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2.86</v>
      </c>
      <c r="F33" s="4">
        <v>4.28</v>
      </c>
      <c r="G33" s="4">
        <v>5.7</v>
      </c>
      <c r="H33" s="4">
        <v>7.6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2.86</v>
      </c>
      <c r="F34" s="4">
        <v>4.28</v>
      </c>
      <c r="G34" s="4">
        <v>5.7</v>
      </c>
      <c r="H34" s="4">
        <v>7.6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2.86</v>
      </c>
      <c r="F35" s="4">
        <v>4.28</v>
      </c>
      <c r="G35" s="4">
        <v>5.7</v>
      </c>
      <c r="H35" s="4">
        <v>7.6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2.86</v>
      </c>
      <c r="F36" s="4">
        <v>4.28</v>
      </c>
      <c r="G36" s="4">
        <v>5.7</v>
      </c>
      <c r="H36" s="4">
        <v>7.6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2.86</v>
      </c>
      <c r="F37" s="4">
        <v>4.28</v>
      </c>
      <c r="G37" s="4">
        <v>5.7</v>
      </c>
      <c r="H37" s="4">
        <v>7.6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2.86</v>
      </c>
      <c r="F38" s="4">
        <v>4.28</v>
      </c>
      <c r="G38" s="4">
        <v>5.7</v>
      </c>
      <c r="H38" s="4">
        <v>7.6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2.86</v>
      </c>
      <c r="F39" s="4">
        <v>4.28</v>
      </c>
      <c r="G39" s="4">
        <v>5.7</v>
      </c>
      <c r="H39" s="4">
        <v>7.6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2.86</v>
      </c>
      <c r="F40" s="4">
        <v>4.28</v>
      </c>
      <c r="G40" s="4">
        <v>5.7</v>
      </c>
      <c r="H40" s="4">
        <v>7.6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3.8</v>
      </c>
      <c r="F41" s="4">
        <v>5.22</v>
      </c>
      <c r="G41" s="4">
        <v>7.6</v>
      </c>
      <c r="H41" s="4">
        <v>9.5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3.8</v>
      </c>
      <c r="F42" s="4">
        <v>5.22</v>
      </c>
      <c r="G42" s="4">
        <v>7.6</v>
      </c>
      <c r="H42" s="4">
        <v>9.5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4.76</v>
      </c>
      <c r="F43" s="4">
        <v>6.18</v>
      </c>
      <c r="G43" s="4">
        <v>9.5</v>
      </c>
      <c r="H43" s="4">
        <v>11.4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4.76</v>
      </c>
      <c r="F44" s="4">
        <v>6.18</v>
      </c>
      <c r="G44" s="4">
        <v>9.5</v>
      </c>
      <c r="H44" s="4">
        <v>11.4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5.7</v>
      </c>
      <c r="F45" s="4">
        <v>7.12</v>
      </c>
      <c r="G45" s="4">
        <v>11.4</v>
      </c>
      <c r="H45" s="4">
        <v>13.3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6.66</v>
      </c>
      <c r="F46" s="4">
        <v>8.08</v>
      </c>
      <c r="G46" s="4">
        <v>13.3</v>
      </c>
      <c r="H46" s="4">
        <v>15.2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7.6</v>
      </c>
      <c r="F47" s="4">
        <v>9.02</v>
      </c>
      <c r="G47" s="4">
        <v>15.2</v>
      </c>
      <c r="H47" s="4">
        <v>17.100000000000001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8.56</v>
      </c>
      <c r="F48" s="4">
        <v>9.98</v>
      </c>
      <c r="G48" s="4">
        <v>17.100000000000001</v>
      </c>
      <c r="H48" s="4">
        <v>19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9.5</v>
      </c>
      <c r="F49" s="4">
        <v>10.92</v>
      </c>
      <c r="G49" s="4">
        <v>19</v>
      </c>
      <c r="H49" s="4">
        <v>20.9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10.46</v>
      </c>
      <c r="F50" s="4">
        <v>11.88</v>
      </c>
      <c r="G50" s="4">
        <v>20.9</v>
      </c>
      <c r="H50" s="4">
        <v>22.8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11.4</v>
      </c>
      <c r="F51" s="4">
        <v>12.82</v>
      </c>
      <c r="G51" s="4">
        <v>22.8</v>
      </c>
      <c r="H51" s="4">
        <v>24.7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13.3</v>
      </c>
      <c r="F52" s="4">
        <v>14.72</v>
      </c>
      <c r="G52" s="4">
        <v>26.6</v>
      </c>
      <c r="H52" s="4">
        <v>28.5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14.26</v>
      </c>
      <c r="F53" s="4">
        <v>15.68</v>
      </c>
      <c r="G53" s="4">
        <v>28.5</v>
      </c>
      <c r="H53" s="4">
        <v>30.4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16.16</v>
      </c>
      <c r="F54" s="4">
        <v>17.579999999999998</v>
      </c>
      <c r="G54" s="4">
        <v>32.299999999999997</v>
      </c>
      <c r="H54" s="4">
        <v>34.200000000000003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18.059999999999999</v>
      </c>
      <c r="F55" s="4">
        <v>19.48</v>
      </c>
      <c r="G55" s="4">
        <v>36.1</v>
      </c>
      <c r="H55" s="4">
        <v>38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19.96</v>
      </c>
      <c r="F56" s="4">
        <v>21.38</v>
      </c>
      <c r="G56" s="4">
        <v>39.9</v>
      </c>
      <c r="H56" s="4">
        <v>41.8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22.8</v>
      </c>
      <c r="F57" s="4">
        <v>24.22</v>
      </c>
      <c r="G57" s="4">
        <v>45.6</v>
      </c>
      <c r="H57" s="4">
        <v>47.5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25.66</v>
      </c>
      <c r="F58" s="4">
        <v>27.08</v>
      </c>
      <c r="G58" s="4">
        <v>51.3</v>
      </c>
      <c r="H58" s="4">
        <v>53.2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28.5</v>
      </c>
      <c r="F59" s="4">
        <v>29.92</v>
      </c>
      <c r="G59" s="4">
        <v>57</v>
      </c>
      <c r="H59" s="4">
        <v>58.9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31.36</v>
      </c>
      <c r="F60" s="4">
        <v>32.78</v>
      </c>
      <c r="G60" s="4">
        <v>62.7</v>
      </c>
      <c r="H60" s="4">
        <v>64.599999999999994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35.159999999999997</v>
      </c>
      <c r="F61" s="4">
        <v>36.58</v>
      </c>
      <c r="G61" s="4">
        <v>70.3</v>
      </c>
      <c r="H61" s="4">
        <v>72.2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40.86</v>
      </c>
      <c r="F62" s="4">
        <v>42.28</v>
      </c>
      <c r="G62" s="4">
        <v>81.7</v>
      </c>
      <c r="H62" s="4">
        <v>83.6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44.66</v>
      </c>
      <c r="F63" s="4">
        <v>46.08</v>
      </c>
      <c r="G63" s="4">
        <v>89.3</v>
      </c>
      <c r="H63" s="4">
        <v>91.2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49.4</v>
      </c>
      <c r="F64" s="4">
        <v>50.82</v>
      </c>
      <c r="G64" s="4">
        <v>98.8</v>
      </c>
      <c r="H64" s="4">
        <v>100.7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54.16</v>
      </c>
      <c r="F65" s="4">
        <v>55.58</v>
      </c>
      <c r="G65" s="4">
        <v>108.3</v>
      </c>
      <c r="H65" s="4">
        <v>110.2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59.86</v>
      </c>
      <c r="F66" s="4">
        <v>61.28</v>
      </c>
      <c r="G66" s="4">
        <v>119.7</v>
      </c>
      <c r="H66" s="4">
        <v>121.6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64.599999999999994</v>
      </c>
      <c r="F67" s="4">
        <v>66.02</v>
      </c>
      <c r="G67" s="4">
        <v>129.19999999999999</v>
      </c>
      <c r="H67" s="4">
        <v>131.1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71.260000000000005</v>
      </c>
      <c r="F68" s="4">
        <v>72.680000000000007</v>
      </c>
      <c r="G68" s="4">
        <v>142.5</v>
      </c>
      <c r="H68" s="4">
        <v>144.4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77.900000000000006</v>
      </c>
      <c r="F69" s="4">
        <v>79.319999999999993</v>
      </c>
      <c r="G69" s="4">
        <v>155.80000000000001</v>
      </c>
      <c r="H69" s="4">
        <v>157.69999999999999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85.5</v>
      </c>
      <c r="F70" s="4">
        <v>86.92</v>
      </c>
      <c r="G70" s="4">
        <v>171</v>
      </c>
      <c r="H70" s="4">
        <v>172.9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94.06</v>
      </c>
      <c r="F71" s="4">
        <v>95.48</v>
      </c>
      <c r="G71" s="4">
        <v>188.1</v>
      </c>
      <c r="H71" s="4">
        <v>190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102.6</v>
      </c>
      <c r="F72" s="4">
        <v>104.02</v>
      </c>
      <c r="G72" s="4">
        <v>205.2</v>
      </c>
      <c r="H72" s="4">
        <v>207.1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105.46</v>
      </c>
      <c r="F73" s="4">
        <v>106.88</v>
      </c>
      <c r="G73" s="4">
        <v>210.9</v>
      </c>
      <c r="H73" s="4">
        <v>212.8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114.96</v>
      </c>
      <c r="F74" s="4">
        <v>116.38</v>
      </c>
      <c r="G74" s="4">
        <v>229.9</v>
      </c>
      <c r="H74" s="4">
        <v>231.8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126.36</v>
      </c>
      <c r="F75" s="4">
        <v>127.78</v>
      </c>
      <c r="G75" s="4">
        <v>252.7</v>
      </c>
      <c r="H75" s="4">
        <v>254.6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137.76</v>
      </c>
      <c r="F76" s="4">
        <v>139.18</v>
      </c>
      <c r="G76" s="4">
        <v>275.5</v>
      </c>
      <c r="H76" s="4">
        <v>277.39999999999998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151.06</v>
      </c>
      <c r="F77" s="4">
        <v>152.47999999999999</v>
      </c>
      <c r="G77" s="4">
        <v>302.10000000000002</v>
      </c>
      <c r="H77" s="4">
        <v>304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164.36</v>
      </c>
      <c r="F78" s="4">
        <v>165.78</v>
      </c>
      <c r="G78" s="4">
        <v>328.7</v>
      </c>
      <c r="H78" s="4">
        <v>330.6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180.5</v>
      </c>
      <c r="F79" s="4">
        <v>181.92</v>
      </c>
      <c r="G79" s="4">
        <v>361</v>
      </c>
      <c r="H79" s="4">
        <v>362.9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197.6</v>
      </c>
      <c r="F80" s="4">
        <v>199.02</v>
      </c>
      <c r="G80" s="4">
        <v>395.2</v>
      </c>
      <c r="H80" s="4">
        <v>397.1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217.56</v>
      </c>
      <c r="F81" s="4">
        <v>218.98</v>
      </c>
      <c r="G81" s="4">
        <v>435.1</v>
      </c>
      <c r="H81" s="4">
        <v>437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235.6</v>
      </c>
      <c r="F82" s="4">
        <v>237.02</v>
      </c>
      <c r="G82" s="4">
        <v>471.2</v>
      </c>
      <c r="H82" s="4">
        <v>473.1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249.86</v>
      </c>
      <c r="F83" s="4">
        <v>251.28</v>
      </c>
      <c r="G83" s="4">
        <v>499.7</v>
      </c>
      <c r="H83" s="4">
        <v>501.6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261.26</v>
      </c>
      <c r="F84" s="4">
        <v>262.68</v>
      </c>
      <c r="G84" s="4">
        <v>522.5</v>
      </c>
      <c r="H84" s="4">
        <v>524.4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266.95999999999998</v>
      </c>
      <c r="F85" s="4">
        <v>268.38</v>
      </c>
      <c r="G85" s="4">
        <v>533.9</v>
      </c>
      <c r="H85" s="4">
        <v>535.79999999999995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266.95999999999998</v>
      </c>
      <c r="F86" s="4">
        <v>268.38</v>
      </c>
      <c r="G86" s="4">
        <v>533.9</v>
      </c>
      <c r="H86" s="4">
        <v>535.79999999999995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266.95999999999998</v>
      </c>
      <c r="F87" s="4">
        <v>268.38</v>
      </c>
      <c r="G87" s="4">
        <v>533.9</v>
      </c>
      <c r="H87" s="4">
        <v>535.79999999999995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C7A8-FA7C-4763-A264-1D29C5610435}">
  <sheetPr codeName="Sheet70">
    <tabColor theme="7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2.85</v>
      </c>
      <c r="F16" s="4">
        <v>5.7</v>
      </c>
      <c r="G16" s="4">
        <v>5.7</v>
      </c>
      <c r="H16" s="4">
        <v>9.5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2.85</v>
      </c>
      <c r="F17" s="4">
        <v>5.7</v>
      </c>
      <c r="G17" s="4">
        <v>5.7</v>
      </c>
      <c r="H17" s="4">
        <v>9.5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2.85</v>
      </c>
      <c r="F18" s="4">
        <v>5.7</v>
      </c>
      <c r="G18" s="4">
        <v>5.7</v>
      </c>
      <c r="H18" s="4">
        <v>9.5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2.85</v>
      </c>
      <c r="F19" s="4">
        <v>5.7</v>
      </c>
      <c r="G19" s="4">
        <v>5.7</v>
      </c>
      <c r="H19" s="4">
        <v>9.5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2.85</v>
      </c>
      <c r="F20" s="4">
        <v>5.7</v>
      </c>
      <c r="G20" s="4">
        <v>5.7</v>
      </c>
      <c r="H20" s="4">
        <v>9.5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2.85</v>
      </c>
      <c r="F21" s="4">
        <v>5.7</v>
      </c>
      <c r="G21" s="4">
        <v>5.7</v>
      </c>
      <c r="H21" s="4">
        <v>9.5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2.85</v>
      </c>
      <c r="F22" s="4">
        <v>5.7</v>
      </c>
      <c r="G22" s="4">
        <v>5.7</v>
      </c>
      <c r="H22" s="4">
        <v>9.5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2.85</v>
      </c>
      <c r="F23" s="4">
        <v>5.7</v>
      </c>
      <c r="G23" s="4">
        <v>5.7</v>
      </c>
      <c r="H23" s="4">
        <v>9.5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2.85</v>
      </c>
      <c r="F24" s="4">
        <v>5.7</v>
      </c>
      <c r="G24" s="4">
        <v>5.7</v>
      </c>
      <c r="H24" s="4">
        <v>9.5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2.85</v>
      </c>
      <c r="F25" s="4">
        <v>5.7</v>
      </c>
      <c r="G25" s="4">
        <v>5.7</v>
      </c>
      <c r="H25" s="4">
        <v>9.5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2.85</v>
      </c>
      <c r="F26" s="4">
        <v>5.7</v>
      </c>
      <c r="G26" s="4">
        <v>5.7</v>
      </c>
      <c r="H26" s="4">
        <v>9.5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2.85</v>
      </c>
      <c r="F27" s="4">
        <v>5.7</v>
      </c>
      <c r="G27" s="4">
        <v>5.7</v>
      </c>
      <c r="H27" s="4">
        <v>9.5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2.85</v>
      </c>
      <c r="F28" s="4">
        <v>5.7</v>
      </c>
      <c r="G28" s="4">
        <v>5.7</v>
      </c>
      <c r="H28" s="4">
        <v>9.5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2.85</v>
      </c>
      <c r="F29" s="4">
        <v>5.7</v>
      </c>
      <c r="G29" s="4">
        <v>5.7</v>
      </c>
      <c r="H29" s="4">
        <v>9.5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2.85</v>
      </c>
      <c r="F30" s="4">
        <v>5.7</v>
      </c>
      <c r="G30" s="4">
        <v>5.7</v>
      </c>
      <c r="H30" s="4">
        <v>9.5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2.85</v>
      </c>
      <c r="F31" s="4">
        <v>5.7</v>
      </c>
      <c r="G31" s="4">
        <v>5.7</v>
      </c>
      <c r="H31" s="4">
        <v>9.5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2.85</v>
      </c>
      <c r="F32" s="4">
        <v>5.7</v>
      </c>
      <c r="G32" s="4">
        <v>5.7</v>
      </c>
      <c r="H32" s="4">
        <v>9.5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2.85</v>
      </c>
      <c r="F33" s="4">
        <v>5.7</v>
      </c>
      <c r="G33" s="4">
        <v>5.7</v>
      </c>
      <c r="H33" s="4">
        <v>9.5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2.85</v>
      </c>
      <c r="F34" s="4">
        <v>5.7</v>
      </c>
      <c r="G34" s="4">
        <v>5.7</v>
      </c>
      <c r="H34" s="4">
        <v>9.5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2.85</v>
      </c>
      <c r="F35" s="4">
        <v>5.7</v>
      </c>
      <c r="G35" s="4">
        <v>5.7</v>
      </c>
      <c r="H35" s="4">
        <v>9.5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2.85</v>
      </c>
      <c r="F36" s="4">
        <v>5.7</v>
      </c>
      <c r="G36" s="4">
        <v>5.7</v>
      </c>
      <c r="H36" s="4">
        <v>9.5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2.85</v>
      </c>
      <c r="F37" s="4">
        <v>5.7</v>
      </c>
      <c r="G37" s="4">
        <v>5.7</v>
      </c>
      <c r="H37" s="4">
        <v>9.5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2.85</v>
      </c>
      <c r="F38" s="4">
        <v>5.7</v>
      </c>
      <c r="G38" s="4">
        <v>5.7</v>
      </c>
      <c r="H38" s="4">
        <v>9.5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2.85</v>
      </c>
      <c r="F39" s="4">
        <v>5.7</v>
      </c>
      <c r="G39" s="4">
        <v>5.7</v>
      </c>
      <c r="H39" s="4">
        <v>9.5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2.85</v>
      </c>
      <c r="F40" s="4">
        <v>5.7</v>
      </c>
      <c r="G40" s="4">
        <v>5.7</v>
      </c>
      <c r="H40" s="4">
        <v>9.5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2.85</v>
      </c>
      <c r="F41" s="4">
        <v>5.7</v>
      </c>
      <c r="G41" s="4">
        <v>5.7</v>
      </c>
      <c r="H41" s="4">
        <v>9.5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2.85</v>
      </c>
      <c r="F42" s="4">
        <v>5.7</v>
      </c>
      <c r="G42" s="4">
        <v>5.7</v>
      </c>
      <c r="H42" s="4">
        <v>9.5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2.85</v>
      </c>
      <c r="F43" s="4">
        <v>5.7</v>
      </c>
      <c r="G43" s="4">
        <v>5.7</v>
      </c>
      <c r="H43" s="4">
        <v>9.5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2.85</v>
      </c>
      <c r="F44" s="4">
        <v>5.7</v>
      </c>
      <c r="G44" s="4">
        <v>5.7</v>
      </c>
      <c r="H44" s="4">
        <v>9.5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3.8</v>
      </c>
      <c r="F45" s="4">
        <v>6.65</v>
      </c>
      <c r="G45" s="4">
        <v>7.6</v>
      </c>
      <c r="H45" s="4">
        <v>11.4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3.8</v>
      </c>
      <c r="F46" s="4">
        <v>6.65</v>
      </c>
      <c r="G46" s="4">
        <v>7.6</v>
      </c>
      <c r="H46" s="4">
        <v>11.4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3.8</v>
      </c>
      <c r="F47" s="4">
        <v>6.65</v>
      </c>
      <c r="G47" s="4">
        <v>7.6</v>
      </c>
      <c r="H47" s="4">
        <v>11.4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3.8</v>
      </c>
      <c r="F48" s="4">
        <v>6.65</v>
      </c>
      <c r="G48" s="4">
        <v>7.6</v>
      </c>
      <c r="H48" s="4">
        <v>11.4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4.75</v>
      </c>
      <c r="F49" s="4">
        <v>7.6</v>
      </c>
      <c r="G49" s="4">
        <v>9.5</v>
      </c>
      <c r="H49" s="4">
        <v>13.3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4.75</v>
      </c>
      <c r="F50" s="4">
        <v>7.6</v>
      </c>
      <c r="G50" s="4">
        <v>9.5</v>
      </c>
      <c r="H50" s="4">
        <v>13.3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4.75</v>
      </c>
      <c r="F51" s="4">
        <v>7.6</v>
      </c>
      <c r="G51" s="4">
        <v>9.5</v>
      </c>
      <c r="H51" s="4">
        <v>13.3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5.7</v>
      </c>
      <c r="F52" s="4">
        <v>8.5500000000000007</v>
      </c>
      <c r="G52" s="4">
        <v>11.4</v>
      </c>
      <c r="H52" s="4">
        <v>15.2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5.7</v>
      </c>
      <c r="F53" s="4">
        <v>8.5500000000000007</v>
      </c>
      <c r="G53" s="4">
        <v>11.4</v>
      </c>
      <c r="H53" s="4">
        <v>15.2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6.65</v>
      </c>
      <c r="F54" s="4">
        <v>9.5</v>
      </c>
      <c r="G54" s="4">
        <v>13.3</v>
      </c>
      <c r="H54" s="4">
        <v>17.100000000000001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6.65</v>
      </c>
      <c r="F55" s="4">
        <v>9.5</v>
      </c>
      <c r="G55" s="4">
        <v>13.3</v>
      </c>
      <c r="H55" s="4">
        <v>17.100000000000001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7.6</v>
      </c>
      <c r="F56" s="4">
        <v>10.45</v>
      </c>
      <c r="G56" s="4">
        <v>15.2</v>
      </c>
      <c r="H56" s="4">
        <v>19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8.5500000000000007</v>
      </c>
      <c r="F57" s="4">
        <v>11.4</v>
      </c>
      <c r="G57" s="4">
        <v>17.100000000000001</v>
      </c>
      <c r="H57" s="4">
        <v>20.9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9.5</v>
      </c>
      <c r="F58" s="4">
        <v>12.35</v>
      </c>
      <c r="G58" s="4">
        <v>19</v>
      </c>
      <c r="H58" s="4">
        <v>22.8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10.45</v>
      </c>
      <c r="F59" s="4">
        <v>13.3</v>
      </c>
      <c r="G59" s="4">
        <v>20.9</v>
      </c>
      <c r="H59" s="4">
        <v>24.7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11.4</v>
      </c>
      <c r="F60" s="4">
        <v>14.25</v>
      </c>
      <c r="G60" s="4">
        <v>22.8</v>
      </c>
      <c r="H60" s="4">
        <v>26.6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12.35</v>
      </c>
      <c r="F61" s="4">
        <v>15.2</v>
      </c>
      <c r="G61" s="4">
        <v>24.7</v>
      </c>
      <c r="H61" s="4">
        <v>28.5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13.3</v>
      </c>
      <c r="F62" s="4">
        <v>16.149999999999999</v>
      </c>
      <c r="G62" s="4">
        <v>26.6</v>
      </c>
      <c r="H62" s="4">
        <v>30.4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14.25</v>
      </c>
      <c r="F63" s="4">
        <v>17.100000000000001</v>
      </c>
      <c r="G63" s="4">
        <v>28.5</v>
      </c>
      <c r="H63" s="4">
        <v>32.299999999999997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16.149999999999999</v>
      </c>
      <c r="F64" s="4">
        <v>19</v>
      </c>
      <c r="G64" s="4">
        <v>32.299999999999997</v>
      </c>
      <c r="H64" s="4">
        <v>36.1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17.100000000000001</v>
      </c>
      <c r="F65" s="4">
        <v>19.95</v>
      </c>
      <c r="G65" s="4">
        <v>34.200000000000003</v>
      </c>
      <c r="H65" s="4">
        <v>38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18.05</v>
      </c>
      <c r="F66" s="4">
        <v>20.9</v>
      </c>
      <c r="G66" s="4">
        <v>36.1</v>
      </c>
      <c r="H66" s="4">
        <v>39.9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19</v>
      </c>
      <c r="F67" s="4">
        <v>21.85</v>
      </c>
      <c r="G67" s="4">
        <v>38</v>
      </c>
      <c r="H67" s="4">
        <v>41.8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20.9</v>
      </c>
      <c r="F68" s="4">
        <v>23.75</v>
      </c>
      <c r="G68" s="4">
        <v>41.8</v>
      </c>
      <c r="H68" s="4">
        <v>45.6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21.85</v>
      </c>
      <c r="F69" s="4">
        <v>24.7</v>
      </c>
      <c r="G69" s="4">
        <v>43.7</v>
      </c>
      <c r="H69" s="4">
        <v>47.5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23.75</v>
      </c>
      <c r="F70" s="4">
        <v>26.6</v>
      </c>
      <c r="G70" s="4">
        <v>47.5</v>
      </c>
      <c r="H70" s="4">
        <v>51.3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25.65</v>
      </c>
      <c r="F71" s="4">
        <v>28.5</v>
      </c>
      <c r="G71" s="4">
        <v>51.3</v>
      </c>
      <c r="H71" s="4">
        <v>55.1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27.55</v>
      </c>
      <c r="F72" s="4">
        <v>30.4</v>
      </c>
      <c r="G72" s="4">
        <v>55.1</v>
      </c>
      <c r="H72" s="4">
        <v>58.9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27.55</v>
      </c>
      <c r="F73" s="4">
        <v>30.4</v>
      </c>
      <c r="G73" s="4">
        <v>55.1</v>
      </c>
      <c r="H73" s="4">
        <v>58.9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28.5</v>
      </c>
      <c r="F74" s="4">
        <v>31.35</v>
      </c>
      <c r="G74" s="4">
        <v>57</v>
      </c>
      <c r="H74" s="4">
        <v>60.8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30.4</v>
      </c>
      <c r="F75" s="4">
        <v>33.25</v>
      </c>
      <c r="G75" s="4">
        <v>60.8</v>
      </c>
      <c r="H75" s="4">
        <v>64.599999999999994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33.25</v>
      </c>
      <c r="F76" s="4">
        <v>36.1</v>
      </c>
      <c r="G76" s="4">
        <v>66.5</v>
      </c>
      <c r="H76" s="4">
        <v>70.3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35.15</v>
      </c>
      <c r="F77" s="4">
        <v>38</v>
      </c>
      <c r="G77" s="4">
        <v>70.3</v>
      </c>
      <c r="H77" s="4">
        <v>74.099999999999994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37.049999999999997</v>
      </c>
      <c r="F78" s="4">
        <v>39.9</v>
      </c>
      <c r="G78" s="4">
        <v>74.099999999999994</v>
      </c>
      <c r="H78" s="4">
        <v>77.900000000000006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39.9</v>
      </c>
      <c r="F79" s="4">
        <v>42.75</v>
      </c>
      <c r="G79" s="4">
        <v>79.8</v>
      </c>
      <c r="H79" s="4">
        <v>83.6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42.75</v>
      </c>
      <c r="F80" s="4">
        <v>45.6</v>
      </c>
      <c r="G80" s="4">
        <v>85.5</v>
      </c>
      <c r="H80" s="4">
        <v>89.3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44.65</v>
      </c>
      <c r="F81" s="4">
        <v>47.5</v>
      </c>
      <c r="G81" s="4">
        <v>89.3</v>
      </c>
      <c r="H81" s="4">
        <v>93.1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47.5</v>
      </c>
      <c r="F82" s="4">
        <v>50.35</v>
      </c>
      <c r="G82" s="4">
        <v>95</v>
      </c>
      <c r="H82" s="4">
        <v>98.8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49.4</v>
      </c>
      <c r="F83" s="4">
        <v>52.25</v>
      </c>
      <c r="G83" s="4">
        <v>98.8</v>
      </c>
      <c r="H83" s="4">
        <v>102.6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50.35</v>
      </c>
      <c r="F84" s="4">
        <v>53.2</v>
      </c>
      <c r="G84" s="4">
        <v>100.7</v>
      </c>
      <c r="H84" s="4">
        <v>104.5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51.3</v>
      </c>
      <c r="F85" s="4">
        <v>54.15</v>
      </c>
      <c r="G85" s="4">
        <v>102.6</v>
      </c>
      <c r="H85" s="4">
        <v>106.4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51.3</v>
      </c>
      <c r="F86" s="4">
        <v>54.15</v>
      </c>
      <c r="G86" s="4">
        <v>102.6</v>
      </c>
      <c r="H86" s="4">
        <v>106.4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51.3</v>
      </c>
      <c r="F87" s="4">
        <v>54.15</v>
      </c>
      <c r="G87" s="4">
        <v>102.6</v>
      </c>
      <c r="H87" s="4">
        <v>106.4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DB9A9-3A81-4C0F-8093-0C11F8C20EDB}">
  <sheetPr codeName="Sheet71">
    <tabColor theme="7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100</v>
      </c>
      <c r="F13" s="1">
        <v>100</v>
      </c>
      <c r="G13" s="1">
        <v>100</v>
      </c>
      <c r="H13" s="1">
        <v>100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13.3</v>
      </c>
      <c r="F16" s="4">
        <v>21.86</v>
      </c>
      <c r="G16" s="4">
        <v>26.6</v>
      </c>
      <c r="H16" s="4">
        <v>38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13.3</v>
      </c>
      <c r="F17" s="4">
        <v>21.86</v>
      </c>
      <c r="G17" s="4">
        <v>26.6</v>
      </c>
      <c r="H17" s="4">
        <v>38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13.3</v>
      </c>
      <c r="F18" s="4">
        <v>21.86</v>
      </c>
      <c r="G18" s="4">
        <v>26.6</v>
      </c>
      <c r="H18" s="4">
        <v>38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13.3</v>
      </c>
      <c r="F19" s="4">
        <v>21.86</v>
      </c>
      <c r="G19" s="4">
        <v>26.6</v>
      </c>
      <c r="H19" s="4">
        <v>38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13.3</v>
      </c>
      <c r="F20" s="4">
        <v>21.86</v>
      </c>
      <c r="G20" s="4">
        <v>26.6</v>
      </c>
      <c r="H20" s="4">
        <v>38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13.3</v>
      </c>
      <c r="F21" s="4">
        <v>21.86</v>
      </c>
      <c r="G21" s="4">
        <v>26.6</v>
      </c>
      <c r="H21" s="4">
        <v>38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13.3</v>
      </c>
      <c r="F22" s="4">
        <v>21.86</v>
      </c>
      <c r="G22" s="4">
        <v>26.6</v>
      </c>
      <c r="H22" s="4">
        <v>38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13.3</v>
      </c>
      <c r="F23" s="4">
        <v>21.86</v>
      </c>
      <c r="G23" s="4">
        <v>26.6</v>
      </c>
      <c r="H23" s="4">
        <v>38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13.3</v>
      </c>
      <c r="F24" s="4">
        <v>21.86</v>
      </c>
      <c r="G24" s="4">
        <v>26.6</v>
      </c>
      <c r="H24" s="4">
        <v>38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13.3</v>
      </c>
      <c r="F25" s="4">
        <v>21.86</v>
      </c>
      <c r="G25" s="4">
        <v>26.6</v>
      </c>
      <c r="H25" s="4">
        <v>38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13.3</v>
      </c>
      <c r="F26" s="4">
        <v>21.86</v>
      </c>
      <c r="G26" s="4">
        <v>26.6</v>
      </c>
      <c r="H26" s="4">
        <v>38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13.3</v>
      </c>
      <c r="F27" s="4">
        <v>21.86</v>
      </c>
      <c r="G27" s="4">
        <v>26.6</v>
      </c>
      <c r="H27" s="4">
        <v>38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13.3</v>
      </c>
      <c r="F28" s="4">
        <v>21.86</v>
      </c>
      <c r="G28" s="4">
        <v>26.6</v>
      </c>
      <c r="H28" s="4">
        <v>38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13.3</v>
      </c>
      <c r="F29" s="4">
        <v>21.86</v>
      </c>
      <c r="G29" s="4">
        <v>26.6</v>
      </c>
      <c r="H29" s="4">
        <v>38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13.3</v>
      </c>
      <c r="F30" s="4">
        <v>21.86</v>
      </c>
      <c r="G30" s="4">
        <v>26.6</v>
      </c>
      <c r="H30" s="4">
        <v>38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13.3</v>
      </c>
      <c r="F31" s="4">
        <v>21.86</v>
      </c>
      <c r="G31" s="4">
        <v>26.6</v>
      </c>
      <c r="H31" s="4">
        <v>38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13.3</v>
      </c>
      <c r="F32" s="4">
        <v>21.86</v>
      </c>
      <c r="G32" s="4">
        <v>26.6</v>
      </c>
      <c r="H32" s="4">
        <v>38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13.3</v>
      </c>
      <c r="F33" s="4">
        <v>21.86</v>
      </c>
      <c r="G33" s="4">
        <v>26.6</v>
      </c>
      <c r="H33" s="4">
        <v>38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13.3</v>
      </c>
      <c r="F34" s="4">
        <v>21.86</v>
      </c>
      <c r="G34" s="4">
        <v>26.6</v>
      </c>
      <c r="H34" s="4">
        <v>38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13.3</v>
      </c>
      <c r="F35" s="4">
        <v>21.86</v>
      </c>
      <c r="G35" s="4">
        <v>26.6</v>
      </c>
      <c r="H35" s="4">
        <v>38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13.3</v>
      </c>
      <c r="F36" s="4">
        <v>21.86</v>
      </c>
      <c r="G36" s="4">
        <v>26.6</v>
      </c>
      <c r="H36" s="4">
        <v>38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13.3</v>
      </c>
      <c r="F37" s="4">
        <v>21.86</v>
      </c>
      <c r="G37" s="4">
        <v>26.6</v>
      </c>
      <c r="H37" s="4">
        <v>38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13.3</v>
      </c>
      <c r="F38" s="4">
        <v>21.86</v>
      </c>
      <c r="G38" s="4">
        <v>26.6</v>
      </c>
      <c r="H38" s="4">
        <v>38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13.3</v>
      </c>
      <c r="F39" s="4">
        <v>21.86</v>
      </c>
      <c r="G39" s="4">
        <v>26.6</v>
      </c>
      <c r="H39" s="4">
        <v>38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14.26</v>
      </c>
      <c r="F40" s="4">
        <v>22.8</v>
      </c>
      <c r="G40" s="4">
        <v>28.5</v>
      </c>
      <c r="H40" s="4">
        <v>39.9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15.2</v>
      </c>
      <c r="F41" s="4">
        <v>23.76</v>
      </c>
      <c r="G41" s="4">
        <v>30.4</v>
      </c>
      <c r="H41" s="4">
        <v>41.8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15.2</v>
      </c>
      <c r="F42" s="4">
        <v>23.76</v>
      </c>
      <c r="G42" s="4">
        <v>30.4</v>
      </c>
      <c r="H42" s="4">
        <v>41.8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16.16</v>
      </c>
      <c r="F43" s="4">
        <v>24.7</v>
      </c>
      <c r="G43" s="4">
        <v>32.299999999999997</v>
      </c>
      <c r="H43" s="4">
        <v>43.7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17.100000000000001</v>
      </c>
      <c r="F44" s="4">
        <v>25.66</v>
      </c>
      <c r="G44" s="4">
        <v>34.200000000000003</v>
      </c>
      <c r="H44" s="4">
        <v>45.6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18.059999999999999</v>
      </c>
      <c r="F45" s="4">
        <v>26.6</v>
      </c>
      <c r="G45" s="4">
        <v>36.1</v>
      </c>
      <c r="H45" s="4">
        <v>47.5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18.059999999999999</v>
      </c>
      <c r="F46" s="4">
        <v>26.6</v>
      </c>
      <c r="G46" s="4">
        <v>36.1</v>
      </c>
      <c r="H46" s="4">
        <v>47.5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19</v>
      </c>
      <c r="F47" s="4">
        <v>27.56</v>
      </c>
      <c r="G47" s="4">
        <v>38</v>
      </c>
      <c r="H47" s="4">
        <v>49.4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19.96</v>
      </c>
      <c r="F48" s="4">
        <v>28.5</v>
      </c>
      <c r="G48" s="4">
        <v>39.9</v>
      </c>
      <c r="H48" s="4">
        <v>51.3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20.9</v>
      </c>
      <c r="F49" s="4">
        <v>29.46</v>
      </c>
      <c r="G49" s="4">
        <v>41.8</v>
      </c>
      <c r="H49" s="4">
        <v>53.2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21.86</v>
      </c>
      <c r="F50" s="4">
        <v>30.4</v>
      </c>
      <c r="G50" s="4">
        <v>43.7</v>
      </c>
      <c r="H50" s="4">
        <v>55.1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22.8</v>
      </c>
      <c r="F51" s="4">
        <v>31.36</v>
      </c>
      <c r="G51" s="4">
        <v>45.6</v>
      </c>
      <c r="H51" s="4">
        <v>57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23.76</v>
      </c>
      <c r="F52" s="4">
        <v>32.299999999999997</v>
      </c>
      <c r="G52" s="4">
        <v>47.5</v>
      </c>
      <c r="H52" s="4">
        <v>58.9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24.7</v>
      </c>
      <c r="F53" s="4">
        <v>33.26</v>
      </c>
      <c r="G53" s="4">
        <v>49.4</v>
      </c>
      <c r="H53" s="4">
        <v>60.8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25.66</v>
      </c>
      <c r="F54" s="4">
        <v>34.200000000000003</v>
      </c>
      <c r="G54" s="4">
        <v>51.3</v>
      </c>
      <c r="H54" s="4">
        <v>62.7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26.6</v>
      </c>
      <c r="F55" s="4">
        <v>35.159999999999997</v>
      </c>
      <c r="G55" s="4">
        <v>53.2</v>
      </c>
      <c r="H55" s="4">
        <v>64.599999999999994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28.5</v>
      </c>
      <c r="F56" s="4">
        <v>37.06</v>
      </c>
      <c r="G56" s="4">
        <v>57</v>
      </c>
      <c r="H56" s="4">
        <v>68.400000000000006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29.46</v>
      </c>
      <c r="F57" s="4">
        <v>38</v>
      </c>
      <c r="G57" s="4">
        <v>58.9</v>
      </c>
      <c r="H57" s="4">
        <v>70.3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32.299999999999997</v>
      </c>
      <c r="F58" s="4">
        <v>40.86</v>
      </c>
      <c r="G58" s="4">
        <v>64.599999999999994</v>
      </c>
      <c r="H58" s="4">
        <v>76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34.200000000000003</v>
      </c>
      <c r="F59" s="4">
        <v>42.76</v>
      </c>
      <c r="G59" s="4">
        <v>68.400000000000006</v>
      </c>
      <c r="H59" s="4">
        <v>79.8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36.1</v>
      </c>
      <c r="F60" s="4">
        <v>44.66</v>
      </c>
      <c r="G60" s="4">
        <v>72.2</v>
      </c>
      <c r="H60" s="4">
        <v>83.6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38</v>
      </c>
      <c r="F61" s="4">
        <v>46.56</v>
      </c>
      <c r="G61" s="4">
        <v>76</v>
      </c>
      <c r="H61" s="4">
        <v>87.4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39.9</v>
      </c>
      <c r="F62" s="4">
        <v>48.46</v>
      </c>
      <c r="G62" s="4">
        <v>79.8</v>
      </c>
      <c r="H62" s="4">
        <v>91.2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41.8</v>
      </c>
      <c r="F63" s="4">
        <v>50.36</v>
      </c>
      <c r="G63" s="4">
        <v>83.6</v>
      </c>
      <c r="H63" s="4">
        <v>95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43.7</v>
      </c>
      <c r="F64" s="4">
        <v>52.26</v>
      </c>
      <c r="G64" s="4">
        <v>87.4</v>
      </c>
      <c r="H64" s="4">
        <v>98.8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45.6</v>
      </c>
      <c r="F65" s="4">
        <v>54.16</v>
      </c>
      <c r="G65" s="4">
        <v>91.2</v>
      </c>
      <c r="H65" s="4">
        <v>102.6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47.5</v>
      </c>
      <c r="F66" s="4">
        <v>56.06</v>
      </c>
      <c r="G66" s="4">
        <v>95</v>
      </c>
      <c r="H66" s="4">
        <v>106.4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48.46</v>
      </c>
      <c r="F67" s="4">
        <v>57</v>
      </c>
      <c r="G67" s="4">
        <v>96.9</v>
      </c>
      <c r="H67" s="4">
        <v>108.3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50.36</v>
      </c>
      <c r="F68" s="4">
        <v>58.9</v>
      </c>
      <c r="G68" s="4">
        <v>100.7</v>
      </c>
      <c r="H68" s="4">
        <v>112.1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52.26</v>
      </c>
      <c r="F69" s="4">
        <v>60.8</v>
      </c>
      <c r="G69" s="4">
        <v>104.5</v>
      </c>
      <c r="H69" s="4">
        <v>115.9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53.2</v>
      </c>
      <c r="F70" s="4">
        <v>61.76</v>
      </c>
      <c r="G70" s="4">
        <v>106.4</v>
      </c>
      <c r="H70" s="4">
        <v>117.8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54.16</v>
      </c>
      <c r="F71" s="4">
        <v>62.7</v>
      </c>
      <c r="G71" s="4">
        <v>108.3</v>
      </c>
      <c r="H71" s="4">
        <v>119.7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55.1</v>
      </c>
      <c r="F72" s="4">
        <v>63.66</v>
      </c>
      <c r="G72" s="4">
        <v>110.2</v>
      </c>
      <c r="H72" s="4">
        <v>121.6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55.1</v>
      </c>
      <c r="F73" s="4">
        <v>63.66</v>
      </c>
      <c r="G73" s="4">
        <v>110.2</v>
      </c>
      <c r="H73" s="4">
        <v>121.6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55.1</v>
      </c>
      <c r="F74" s="4">
        <v>63.66</v>
      </c>
      <c r="G74" s="4">
        <v>110.2</v>
      </c>
      <c r="H74" s="4">
        <v>121.6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55.1</v>
      </c>
      <c r="F75" s="4">
        <v>63.66</v>
      </c>
      <c r="G75" s="4">
        <v>110.2</v>
      </c>
      <c r="H75" s="4">
        <v>121.6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55.1</v>
      </c>
      <c r="F76" s="4">
        <v>63.66</v>
      </c>
      <c r="G76" s="4">
        <v>110.2</v>
      </c>
      <c r="H76" s="4">
        <v>121.6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55.1</v>
      </c>
      <c r="F77" s="4">
        <v>63.66</v>
      </c>
      <c r="G77" s="4">
        <v>110.2</v>
      </c>
      <c r="H77" s="4">
        <v>121.6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55.1</v>
      </c>
      <c r="F78" s="4">
        <v>63.66</v>
      </c>
      <c r="G78" s="4">
        <v>110.2</v>
      </c>
      <c r="H78" s="4">
        <v>121.6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55.1</v>
      </c>
      <c r="F79" s="4">
        <v>63.66</v>
      </c>
      <c r="G79" s="4">
        <v>110.2</v>
      </c>
      <c r="H79" s="4">
        <v>121.6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55.1</v>
      </c>
      <c r="F80" s="4">
        <v>63.66</v>
      </c>
      <c r="G80" s="4">
        <v>110.2</v>
      </c>
      <c r="H80" s="4">
        <v>121.6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55.1</v>
      </c>
      <c r="F81" s="4">
        <v>63.66</v>
      </c>
      <c r="G81" s="4">
        <v>110.2</v>
      </c>
      <c r="H81" s="4">
        <v>121.6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55.1</v>
      </c>
      <c r="F82" s="4">
        <v>63.66</v>
      </c>
      <c r="G82" s="4">
        <v>110.2</v>
      </c>
      <c r="H82" s="4">
        <v>121.6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55.1</v>
      </c>
      <c r="F83" s="4">
        <v>63.66</v>
      </c>
      <c r="G83" s="4">
        <v>110.2</v>
      </c>
      <c r="H83" s="4">
        <v>121.6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55.1</v>
      </c>
      <c r="F84" s="4">
        <v>63.66</v>
      </c>
      <c r="G84" s="4">
        <v>110.2</v>
      </c>
      <c r="H84" s="4">
        <v>121.6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55.1</v>
      </c>
      <c r="F85" s="4">
        <v>63.66</v>
      </c>
      <c r="G85" s="4">
        <v>110.2</v>
      </c>
      <c r="H85" s="4">
        <v>121.6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55.1</v>
      </c>
      <c r="F86" s="4">
        <v>63.66</v>
      </c>
      <c r="G86" s="4">
        <v>110.2</v>
      </c>
      <c r="H86" s="4">
        <v>121.6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55.1</v>
      </c>
      <c r="F87" s="4">
        <v>63.66</v>
      </c>
      <c r="G87" s="4">
        <v>110.2</v>
      </c>
      <c r="H87" s="4">
        <v>121.6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0BEF-23B9-479C-8CD8-DB73DFFF2109}">
  <sheetPr codeName="Sheet72">
    <tabColor theme="7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24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4.1100000000000003</v>
      </c>
      <c r="F16" s="4">
        <v>6.5</v>
      </c>
      <c r="G16" s="4">
        <v>8.23</v>
      </c>
      <c r="H16" s="4">
        <v>11.4</v>
      </c>
      <c r="I16" s="4"/>
    </row>
    <row r="17" spans="3:9">
      <c r="C17" s="1">
        <v>19</v>
      </c>
      <c r="D17" s="1"/>
      <c r="E17" s="4">
        <v>4.1100000000000003</v>
      </c>
      <c r="F17" s="4">
        <v>6.5</v>
      </c>
      <c r="G17" s="4">
        <v>8.23</v>
      </c>
      <c r="H17" s="4">
        <v>11.4</v>
      </c>
      <c r="I17" s="4"/>
    </row>
    <row r="18" spans="3:9">
      <c r="C18" s="1">
        <v>20</v>
      </c>
      <c r="D18" s="1"/>
      <c r="E18" s="4">
        <v>4.1100000000000003</v>
      </c>
      <c r="F18" s="4">
        <v>6.5</v>
      </c>
      <c r="G18" s="4">
        <v>8.23</v>
      </c>
      <c r="H18" s="4">
        <v>11.4</v>
      </c>
      <c r="I18" s="4"/>
    </row>
    <row r="19" spans="3:9">
      <c r="C19" s="1">
        <v>21</v>
      </c>
      <c r="D19" s="1"/>
      <c r="E19" s="4">
        <v>4.1100000000000003</v>
      </c>
      <c r="F19" s="4">
        <v>6.5</v>
      </c>
      <c r="G19" s="4">
        <v>8.23</v>
      </c>
      <c r="H19" s="4">
        <v>11.4</v>
      </c>
      <c r="I19" s="4"/>
    </row>
    <row r="20" spans="3:9">
      <c r="C20" s="1">
        <v>22</v>
      </c>
      <c r="D20" s="1"/>
      <c r="E20" s="4">
        <v>4.1100000000000003</v>
      </c>
      <c r="F20" s="4">
        <v>6.5</v>
      </c>
      <c r="G20" s="4">
        <v>8.23</v>
      </c>
      <c r="H20" s="4">
        <v>11.4</v>
      </c>
      <c r="I20" s="4"/>
    </row>
    <row r="21" spans="3:9">
      <c r="C21" s="1">
        <v>23</v>
      </c>
      <c r="D21" s="1"/>
      <c r="E21" s="4">
        <v>4.1100000000000003</v>
      </c>
      <c r="F21" s="4">
        <v>6.5</v>
      </c>
      <c r="G21" s="4">
        <v>8.23</v>
      </c>
      <c r="H21" s="4">
        <v>11.4</v>
      </c>
      <c r="I21" s="4"/>
    </row>
    <row r="22" spans="3:9">
      <c r="C22" s="1">
        <v>24</v>
      </c>
      <c r="D22" s="1"/>
      <c r="E22" s="4">
        <v>4.1100000000000003</v>
      </c>
      <c r="F22" s="4">
        <v>6.5</v>
      </c>
      <c r="G22" s="4">
        <v>8.23</v>
      </c>
      <c r="H22" s="4">
        <v>11.4</v>
      </c>
      <c r="I22" s="4"/>
    </row>
    <row r="23" spans="3:9">
      <c r="C23" s="1">
        <v>25</v>
      </c>
      <c r="D23" s="1"/>
      <c r="E23" s="4">
        <v>4.1100000000000003</v>
      </c>
      <c r="F23" s="4">
        <v>6.5</v>
      </c>
      <c r="G23" s="4">
        <v>8.23</v>
      </c>
      <c r="H23" s="4">
        <v>11.4</v>
      </c>
      <c r="I23" s="4"/>
    </row>
    <row r="24" spans="3:9">
      <c r="C24" s="1">
        <v>26</v>
      </c>
      <c r="D24" s="1"/>
      <c r="E24" s="4">
        <v>4.1100000000000003</v>
      </c>
      <c r="F24" s="4">
        <v>6.5</v>
      </c>
      <c r="G24" s="4">
        <v>8.23</v>
      </c>
      <c r="H24" s="4">
        <v>11.4</v>
      </c>
      <c r="I24" s="4"/>
    </row>
    <row r="25" spans="3:9">
      <c r="C25" s="1">
        <v>27</v>
      </c>
      <c r="D25" s="1"/>
      <c r="E25" s="4">
        <v>4.1100000000000003</v>
      </c>
      <c r="F25" s="4">
        <v>6.5</v>
      </c>
      <c r="G25" s="4">
        <v>8.23</v>
      </c>
      <c r="H25" s="4">
        <v>11.4</v>
      </c>
      <c r="I25" s="4"/>
    </row>
    <row r="26" spans="3:9">
      <c r="C26" s="1">
        <v>28</v>
      </c>
      <c r="D26" s="1"/>
      <c r="E26" s="4">
        <v>4.1100000000000003</v>
      </c>
      <c r="F26" s="4">
        <v>6.5</v>
      </c>
      <c r="G26" s="4">
        <v>8.23</v>
      </c>
      <c r="H26" s="4">
        <v>11.4</v>
      </c>
      <c r="I26" s="4"/>
    </row>
    <row r="27" spans="3:9">
      <c r="C27" s="1">
        <v>29</v>
      </c>
      <c r="D27" s="1"/>
      <c r="E27" s="4">
        <v>4.1100000000000003</v>
      </c>
      <c r="F27" s="4">
        <v>6.5</v>
      </c>
      <c r="G27" s="4">
        <v>8.23</v>
      </c>
      <c r="H27" s="4">
        <v>11.4</v>
      </c>
      <c r="I27" s="4"/>
    </row>
    <row r="28" spans="3:9">
      <c r="C28" s="1">
        <v>30</v>
      </c>
      <c r="D28" s="1"/>
      <c r="E28" s="4">
        <v>4.1100000000000003</v>
      </c>
      <c r="F28" s="4">
        <v>6.5</v>
      </c>
      <c r="G28" s="4">
        <v>8.23</v>
      </c>
      <c r="H28" s="4">
        <v>11.4</v>
      </c>
      <c r="I28" s="4"/>
    </row>
    <row r="29" spans="3:9">
      <c r="C29" s="1">
        <v>31</v>
      </c>
      <c r="D29" s="1"/>
      <c r="E29" s="4">
        <v>4.1100000000000003</v>
      </c>
      <c r="F29" s="4">
        <v>6.5</v>
      </c>
      <c r="G29" s="4">
        <v>8.23</v>
      </c>
      <c r="H29" s="4">
        <v>11.4</v>
      </c>
      <c r="I29" s="4"/>
    </row>
    <row r="30" spans="3:9">
      <c r="C30" s="1">
        <v>32</v>
      </c>
      <c r="D30" s="1"/>
      <c r="E30" s="4">
        <v>4.1100000000000003</v>
      </c>
      <c r="F30" s="4">
        <v>6.5</v>
      </c>
      <c r="G30" s="4">
        <v>8.23</v>
      </c>
      <c r="H30" s="4">
        <v>11.4</v>
      </c>
      <c r="I30" s="4"/>
    </row>
    <row r="31" spans="3:9">
      <c r="C31" s="1">
        <v>33</v>
      </c>
      <c r="D31" s="1"/>
      <c r="E31" s="4">
        <v>4.1100000000000003</v>
      </c>
      <c r="F31" s="4">
        <v>6.5</v>
      </c>
      <c r="G31" s="4">
        <v>8.23</v>
      </c>
      <c r="H31" s="4">
        <v>11.4</v>
      </c>
      <c r="I31" s="4"/>
    </row>
    <row r="32" spans="3:9">
      <c r="C32" s="1">
        <v>34</v>
      </c>
      <c r="D32" s="1"/>
      <c r="E32" s="4">
        <v>4.1100000000000003</v>
      </c>
      <c r="F32" s="4">
        <v>6.5</v>
      </c>
      <c r="G32" s="4">
        <v>8.23</v>
      </c>
      <c r="H32" s="4">
        <v>11.4</v>
      </c>
      <c r="I32" s="4"/>
    </row>
    <row r="33" spans="3:9">
      <c r="C33" s="1">
        <v>35</v>
      </c>
      <c r="D33" s="1"/>
      <c r="E33" s="4">
        <v>4.1100000000000003</v>
      </c>
      <c r="F33" s="4">
        <v>6.5</v>
      </c>
      <c r="G33" s="4">
        <v>8.23</v>
      </c>
      <c r="H33" s="4">
        <v>11.4</v>
      </c>
      <c r="I33" s="4"/>
    </row>
    <row r="34" spans="3:9">
      <c r="C34" s="1">
        <v>36</v>
      </c>
      <c r="D34" s="1"/>
      <c r="E34" s="4">
        <v>4.1100000000000003</v>
      </c>
      <c r="F34" s="4">
        <v>6.5</v>
      </c>
      <c r="G34" s="4">
        <v>8.23</v>
      </c>
      <c r="H34" s="4">
        <v>11.4</v>
      </c>
      <c r="I34" s="4"/>
    </row>
    <row r="35" spans="3:9">
      <c r="C35" s="1">
        <v>37</v>
      </c>
      <c r="D35" s="1"/>
      <c r="E35" s="4">
        <v>4.1100000000000003</v>
      </c>
      <c r="F35" s="4">
        <v>6.5</v>
      </c>
      <c r="G35" s="4">
        <v>8.23</v>
      </c>
      <c r="H35" s="4">
        <v>11.4</v>
      </c>
      <c r="I35" s="4"/>
    </row>
    <row r="36" spans="3:9">
      <c r="C36" s="1">
        <v>38</v>
      </c>
      <c r="D36" s="1"/>
      <c r="E36" s="4">
        <v>4.1100000000000003</v>
      </c>
      <c r="F36" s="4">
        <v>6.5</v>
      </c>
      <c r="G36" s="4">
        <v>8.23</v>
      </c>
      <c r="H36" s="4">
        <v>11.4</v>
      </c>
      <c r="I36" s="4"/>
    </row>
    <row r="37" spans="3:9">
      <c r="C37" s="1">
        <v>39</v>
      </c>
      <c r="D37" s="1"/>
      <c r="E37" s="4">
        <v>4.1100000000000003</v>
      </c>
      <c r="F37" s="4">
        <v>6.5</v>
      </c>
      <c r="G37" s="4">
        <v>8.23</v>
      </c>
      <c r="H37" s="4">
        <v>11.4</v>
      </c>
      <c r="I37" s="4"/>
    </row>
    <row r="38" spans="3:9">
      <c r="C38" s="1">
        <v>40</v>
      </c>
      <c r="D38" s="1"/>
      <c r="E38" s="4">
        <v>4.1100000000000003</v>
      </c>
      <c r="F38" s="4">
        <v>6.5</v>
      </c>
      <c r="G38" s="4">
        <v>8.23</v>
      </c>
      <c r="H38" s="4">
        <v>11.4</v>
      </c>
      <c r="I38" s="4"/>
    </row>
    <row r="39" spans="3:9">
      <c r="C39" s="1">
        <v>41</v>
      </c>
      <c r="D39" s="1"/>
      <c r="E39" s="4">
        <v>4.4400000000000004</v>
      </c>
      <c r="F39" s="4">
        <v>6.82</v>
      </c>
      <c r="G39" s="4">
        <v>8.8699999999999992</v>
      </c>
      <c r="H39" s="4">
        <v>12.05</v>
      </c>
      <c r="I39" s="4"/>
    </row>
    <row r="40" spans="3:9">
      <c r="C40" s="1">
        <v>42</v>
      </c>
      <c r="D40" s="1"/>
      <c r="E40" s="4">
        <v>4.4400000000000004</v>
      </c>
      <c r="F40" s="4">
        <v>6.82</v>
      </c>
      <c r="G40" s="4">
        <v>8.8699999999999992</v>
      </c>
      <c r="H40" s="4">
        <v>12.05</v>
      </c>
      <c r="I40" s="4"/>
    </row>
    <row r="41" spans="3:9">
      <c r="C41" s="1">
        <v>43</v>
      </c>
      <c r="D41" s="1"/>
      <c r="E41" s="4">
        <v>4.75</v>
      </c>
      <c r="F41" s="4">
        <v>7.13</v>
      </c>
      <c r="G41" s="4">
        <v>9.5</v>
      </c>
      <c r="H41" s="4">
        <v>12.67</v>
      </c>
      <c r="I41" s="4"/>
    </row>
    <row r="42" spans="3:9">
      <c r="C42" s="1">
        <v>44</v>
      </c>
      <c r="D42" s="1"/>
      <c r="E42" s="4">
        <v>4.75</v>
      </c>
      <c r="F42" s="4">
        <v>7.13</v>
      </c>
      <c r="G42" s="4">
        <v>9.5</v>
      </c>
      <c r="H42" s="4">
        <v>12.67</v>
      </c>
      <c r="I42" s="4"/>
    </row>
    <row r="43" spans="3:9">
      <c r="C43" s="1">
        <v>45</v>
      </c>
      <c r="D43" s="1"/>
      <c r="E43" s="4">
        <v>5.0599999999999996</v>
      </c>
      <c r="F43" s="4">
        <v>7.45</v>
      </c>
      <c r="G43" s="4">
        <v>10.130000000000001</v>
      </c>
      <c r="H43" s="4">
        <v>13.3</v>
      </c>
      <c r="I43" s="4"/>
    </row>
    <row r="44" spans="3:9">
      <c r="C44" s="1">
        <v>46</v>
      </c>
      <c r="D44" s="1"/>
      <c r="E44" s="4">
        <v>5.0599999999999996</v>
      </c>
      <c r="F44" s="4">
        <v>7.45</v>
      </c>
      <c r="G44" s="4">
        <v>10.130000000000001</v>
      </c>
      <c r="H44" s="4">
        <v>13.3</v>
      </c>
      <c r="I44" s="4"/>
    </row>
    <row r="45" spans="3:9">
      <c r="C45" s="1">
        <v>47</v>
      </c>
      <c r="D45" s="1"/>
      <c r="E45" s="4">
        <v>5.39</v>
      </c>
      <c r="F45" s="4">
        <v>7.77</v>
      </c>
      <c r="G45" s="4">
        <v>10.77</v>
      </c>
      <c r="H45" s="4">
        <v>13.95</v>
      </c>
      <c r="I45" s="4"/>
    </row>
    <row r="46" spans="3:9">
      <c r="C46" s="1">
        <v>48</v>
      </c>
      <c r="D46" s="1"/>
      <c r="E46" s="4">
        <v>5.39</v>
      </c>
      <c r="F46" s="4">
        <v>7.77</v>
      </c>
      <c r="G46" s="4">
        <v>10.77</v>
      </c>
      <c r="H46" s="4">
        <v>13.95</v>
      </c>
      <c r="I46" s="4"/>
    </row>
    <row r="47" spans="3:9">
      <c r="C47" s="1">
        <v>49</v>
      </c>
      <c r="D47" s="1"/>
      <c r="E47" s="4">
        <v>5.7</v>
      </c>
      <c r="F47" s="4">
        <v>8.08</v>
      </c>
      <c r="G47" s="4">
        <v>11.4</v>
      </c>
      <c r="H47" s="4">
        <v>14.57</v>
      </c>
      <c r="I47" s="4"/>
    </row>
    <row r="48" spans="3:9">
      <c r="C48" s="1">
        <v>50</v>
      </c>
      <c r="D48" s="1"/>
      <c r="E48" s="4">
        <v>5.7</v>
      </c>
      <c r="F48" s="4">
        <v>8.08</v>
      </c>
      <c r="G48" s="4">
        <v>11.4</v>
      </c>
      <c r="H48" s="4">
        <v>14.57</v>
      </c>
      <c r="I48" s="4"/>
    </row>
    <row r="49" spans="3:9">
      <c r="C49" s="1">
        <v>51</v>
      </c>
      <c r="D49" s="1"/>
      <c r="E49" s="4">
        <v>6.01</v>
      </c>
      <c r="F49" s="4">
        <v>8.4</v>
      </c>
      <c r="G49" s="4">
        <v>12.03</v>
      </c>
      <c r="H49" s="4">
        <v>15.2</v>
      </c>
      <c r="I49" s="4"/>
    </row>
    <row r="50" spans="3:9">
      <c r="C50" s="1">
        <v>52</v>
      </c>
      <c r="D50" s="1"/>
      <c r="E50" s="4">
        <v>6.01</v>
      </c>
      <c r="F50" s="4">
        <v>8.4</v>
      </c>
      <c r="G50" s="4">
        <v>12.03</v>
      </c>
      <c r="H50" s="4">
        <v>15.2</v>
      </c>
      <c r="I50" s="4"/>
    </row>
    <row r="51" spans="3:9">
      <c r="C51" s="1">
        <v>53</v>
      </c>
      <c r="D51" s="1"/>
      <c r="E51" s="4">
        <v>6.34</v>
      </c>
      <c r="F51" s="4">
        <v>8.7200000000000006</v>
      </c>
      <c r="G51" s="4">
        <v>12.67</v>
      </c>
      <c r="H51" s="4">
        <v>15.85</v>
      </c>
      <c r="I51" s="4"/>
    </row>
    <row r="52" spans="3:9">
      <c r="C52" s="1">
        <v>54</v>
      </c>
      <c r="D52" s="1"/>
      <c r="E52" s="4">
        <v>6.65</v>
      </c>
      <c r="F52" s="4">
        <v>9.0299999999999994</v>
      </c>
      <c r="G52" s="4">
        <v>13.3</v>
      </c>
      <c r="H52" s="4">
        <v>16.47</v>
      </c>
      <c r="I52" s="4"/>
    </row>
    <row r="53" spans="3:9">
      <c r="C53" s="1">
        <v>55</v>
      </c>
      <c r="D53" s="1"/>
      <c r="E53" s="4">
        <v>6.65</v>
      </c>
      <c r="F53" s="4">
        <v>9.0299999999999994</v>
      </c>
      <c r="G53" s="4">
        <v>13.3</v>
      </c>
      <c r="H53" s="4">
        <v>16.47</v>
      </c>
      <c r="I53" s="4"/>
    </row>
    <row r="54" spans="3:9">
      <c r="C54" s="1">
        <v>56</v>
      </c>
      <c r="D54" s="1"/>
      <c r="E54" s="4">
        <v>6.96</v>
      </c>
      <c r="F54" s="4">
        <v>9.35</v>
      </c>
      <c r="G54" s="4">
        <v>13.93</v>
      </c>
      <c r="H54" s="4">
        <v>17.100000000000001</v>
      </c>
      <c r="I54" s="4"/>
    </row>
    <row r="55" spans="3:9">
      <c r="C55" s="1">
        <v>57</v>
      </c>
      <c r="D55" s="1"/>
      <c r="E55" s="4">
        <v>7.29</v>
      </c>
      <c r="F55" s="4">
        <v>9.67</v>
      </c>
      <c r="G55" s="4">
        <v>14.57</v>
      </c>
      <c r="H55" s="4">
        <v>17.75</v>
      </c>
      <c r="I55" s="4"/>
    </row>
    <row r="56" spans="3:9">
      <c r="C56" s="1">
        <v>58</v>
      </c>
      <c r="D56" s="1"/>
      <c r="E56" s="4">
        <v>7.29</v>
      </c>
      <c r="F56" s="4">
        <v>9.67</v>
      </c>
      <c r="G56" s="4">
        <v>14.57</v>
      </c>
      <c r="H56" s="4">
        <v>17.75</v>
      </c>
      <c r="I56" s="4"/>
    </row>
    <row r="57" spans="3:9">
      <c r="C57" s="1">
        <v>59</v>
      </c>
      <c r="D57" s="1"/>
      <c r="E57" s="4">
        <v>7.6</v>
      </c>
      <c r="F57" s="4">
        <v>9.98</v>
      </c>
      <c r="G57" s="4">
        <v>15.2</v>
      </c>
      <c r="H57" s="4">
        <v>18.37</v>
      </c>
      <c r="I57" s="4"/>
    </row>
    <row r="58" spans="3:9">
      <c r="C58" s="1">
        <v>60</v>
      </c>
      <c r="D58" s="1"/>
      <c r="E58" s="4">
        <v>8.5500000000000007</v>
      </c>
      <c r="F58" s="4">
        <v>10.93</v>
      </c>
      <c r="G58" s="4">
        <v>17.100000000000001</v>
      </c>
      <c r="H58" s="4">
        <v>20.27</v>
      </c>
      <c r="I58" s="4"/>
    </row>
    <row r="59" spans="3:9">
      <c r="C59" s="1">
        <v>61</v>
      </c>
      <c r="D59" s="1"/>
      <c r="E59" s="4">
        <v>8.5500000000000007</v>
      </c>
      <c r="F59" s="4">
        <v>10.93</v>
      </c>
      <c r="G59" s="4">
        <v>17.100000000000001</v>
      </c>
      <c r="H59" s="4">
        <v>20.27</v>
      </c>
      <c r="I59" s="4"/>
    </row>
    <row r="60" spans="3:9">
      <c r="C60" s="1">
        <v>62</v>
      </c>
      <c r="D60" s="1"/>
      <c r="E60" s="4">
        <v>8.86</v>
      </c>
      <c r="F60" s="4">
        <v>11.25</v>
      </c>
      <c r="G60" s="4">
        <v>17.73</v>
      </c>
      <c r="H60" s="4">
        <v>20.9</v>
      </c>
      <c r="I60" s="4"/>
    </row>
    <row r="61" spans="3:9">
      <c r="C61" s="1">
        <v>63</v>
      </c>
      <c r="D61" s="1"/>
      <c r="E61" s="4">
        <v>9.19</v>
      </c>
      <c r="F61" s="4">
        <v>11.57</v>
      </c>
      <c r="G61" s="4">
        <v>18.37</v>
      </c>
      <c r="H61" s="4">
        <v>21.55</v>
      </c>
      <c r="I61" s="4"/>
    </row>
    <row r="62" spans="3:9">
      <c r="C62" s="1">
        <v>64</v>
      </c>
      <c r="D62" s="1"/>
      <c r="E62" s="4">
        <v>9.5</v>
      </c>
      <c r="F62" s="4">
        <v>11.88</v>
      </c>
      <c r="G62" s="4">
        <v>19</v>
      </c>
      <c r="H62" s="4">
        <v>22.17</v>
      </c>
      <c r="I62" s="4"/>
    </row>
    <row r="63" spans="3:9">
      <c r="C63" s="1">
        <v>65</v>
      </c>
      <c r="D63" s="1"/>
      <c r="E63" s="4">
        <v>9.81</v>
      </c>
      <c r="F63" s="4">
        <v>12.2</v>
      </c>
      <c r="G63" s="4">
        <v>19.63</v>
      </c>
      <c r="H63" s="4">
        <v>22.8</v>
      </c>
      <c r="I63" s="4"/>
    </row>
    <row r="64" spans="3:9">
      <c r="C64" s="1">
        <v>66</v>
      </c>
      <c r="D64" s="1"/>
      <c r="E64" s="4">
        <v>9.81</v>
      </c>
      <c r="F64" s="4">
        <v>12.2</v>
      </c>
      <c r="G64" s="4">
        <v>19.63</v>
      </c>
      <c r="H64" s="4">
        <v>22.8</v>
      </c>
      <c r="I64" s="4"/>
    </row>
    <row r="65" spans="3:9">
      <c r="C65" s="1">
        <v>67</v>
      </c>
      <c r="D65" s="1"/>
      <c r="E65" s="4">
        <v>10.14</v>
      </c>
      <c r="F65" s="4">
        <v>12.52</v>
      </c>
      <c r="G65" s="4">
        <v>20.27</v>
      </c>
      <c r="H65" s="4">
        <v>23.45</v>
      </c>
      <c r="I65" s="4"/>
    </row>
    <row r="66" spans="3:9">
      <c r="C66" s="1">
        <v>68</v>
      </c>
      <c r="D66" s="1"/>
      <c r="E66" s="4">
        <v>10.45</v>
      </c>
      <c r="F66" s="4">
        <v>12.83</v>
      </c>
      <c r="G66" s="4">
        <v>20.9</v>
      </c>
      <c r="H66" s="4">
        <v>24.07</v>
      </c>
      <c r="I66" s="4"/>
    </row>
    <row r="67" spans="3:9">
      <c r="C67" s="1">
        <v>69</v>
      </c>
      <c r="D67" s="1"/>
      <c r="E67" s="4">
        <v>10.76</v>
      </c>
      <c r="F67" s="4">
        <v>13.15</v>
      </c>
      <c r="G67" s="4">
        <v>21.53</v>
      </c>
      <c r="H67" s="4">
        <v>24.7</v>
      </c>
      <c r="I67" s="4"/>
    </row>
    <row r="68" spans="3:9">
      <c r="C68" s="1">
        <v>70</v>
      </c>
      <c r="D68" s="1"/>
      <c r="E68" s="4">
        <v>10.76</v>
      </c>
      <c r="F68" s="4">
        <v>13.15</v>
      </c>
      <c r="G68" s="4">
        <v>21.53</v>
      </c>
      <c r="H68" s="4">
        <v>24.7</v>
      </c>
      <c r="I68" s="4"/>
    </row>
    <row r="69" spans="3:9">
      <c r="C69" s="1">
        <v>71</v>
      </c>
      <c r="D69" s="1"/>
      <c r="E69" s="4">
        <v>11.09</v>
      </c>
      <c r="F69" s="4">
        <v>13.47</v>
      </c>
      <c r="G69" s="4">
        <v>22.17</v>
      </c>
      <c r="H69" s="4">
        <v>25.35</v>
      </c>
      <c r="I69" s="4"/>
    </row>
    <row r="70" spans="3:9">
      <c r="C70" s="1">
        <v>72</v>
      </c>
      <c r="D70" s="1"/>
      <c r="E70" s="4">
        <v>11.09</v>
      </c>
      <c r="F70" s="4">
        <v>13.47</v>
      </c>
      <c r="G70" s="4">
        <v>22.17</v>
      </c>
      <c r="H70" s="4">
        <v>25.35</v>
      </c>
      <c r="I70" s="4"/>
    </row>
    <row r="71" spans="3:9">
      <c r="C71" s="1">
        <v>73</v>
      </c>
      <c r="D71" s="1"/>
      <c r="E71" s="4">
        <v>11.4</v>
      </c>
      <c r="F71" s="4">
        <v>13.78</v>
      </c>
      <c r="G71" s="4">
        <v>22.8</v>
      </c>
      <c r="H71" s="4">
        <v>25.97</v>
      </c>
      <c r="I71" s="4"/>
    </row>
    <row r="72" spans="3:9">
      <c r="C72" s="1">
        <v>74</v>
      </c>
      <c r="D72" s="1"/>
      <c r="E72" s="4">
        <v>11.4</v>
      </c>
      <c r="F72" s="4">
        <v>13.78</v>
      </c>
      <c r="G72" s="4">
        <v>22.8</v>
      </c>
      <c r="H72" s="4">
        <v>25.97</v>
      </c>
      <c r="I72" s="4"/>
    </row>
    <row r="73" spans="3:9">
      <c r="C73" s="1">
        <v>75</v>
      </c>
      <c r="D73" s="1"/>
      <c r="E73" s="4">
        <v>11.4</v>
      </c>
      <c r="F73" s="4">
        <v>13.78</v>
      </c>
      <c r="G73" s="4">
        <v>22.8</v>
      </c>
      <c r="H73" s="4">
        <v>25.97</v>
      </c>
      <c r="I73" s="4"/>
    </row>
    <row r="74" spans="3:9">
      <c r="C74" s="1">
        <v>76</v>
      </c>
      <c r="D74" s="1"/>
      <c r="E74" s="4">
        <v>11.4</v>
      </c>
      <c r="F74" s="4">
        <v>13.78</v>
      </c>
      <c r="G74" s="4">
        <v>22.8</v>
      </c>
      <c r="H74" s="4">
        <v>25.97</v>
      </c>
      <c r="I74" s="4"/>
    </row>
    <row r="75" spans="3:9">
      <c r="C75" s="1">
        <v>77</v>
      </c>
      <c r="D75" s="1"/>
      <c r="E75" s="4">
        <v>11.4</v>
      </c>
      <c r="F75" s="4">
        <v>13.78</v>
      </c>
      <c r="G75" s="4">
        <v>22.8</v>
      </c>
      <c r="H75" s="4">
        <v>25.97</v>
      </c>
      <c r="I75" s="4"/>
    </row>
    <row r="76" spans="3:9">
      <c r="C76" s="1">
        <v>78</v>
      </c>
      <c r="D76" s="1"/>
      <c r="E76" s="4">
        <v>11.4</v>
      </c>
      <c r="F76" s="4">
        <v>13.78</v>
      </c>
      <c r="G76" s="4">
        <v>22.8</v>
      </c>
      <c r="H76" s="4">
        <v>25.97</v>
      </c>
      <c r="I76" s="4"/>
    </row>
    <row r="77" spans="3:9">
      <c r="C77" s="1">
        <v>79</v>
      </c>
      <c r="D77" s="1"/>
      <c r="E77" s="4">
        <v>11.4</v>
      </c>
      <c r="F77" s="4">
        <v>13.78</v>
      </c>
      <c r="G77" s="4">
        <v>22.8</v>
      </c>
      <c r="H77" s="4">
        <v>25.97</v>
      </c>
      <c r="I77" s="4"/>
    </row>
    <row r="78" spans="3:9">
      <c r="C78" s="1">
        <v>80</v>
      </c>
      <c r="D78" s="1"/>
      <c r="E78" s="4">
        <v>11.4</v>
      </c>
      <c r="F78" s="4">
        <v>13.78</v>
      </c>
      <c r="G78" s="4">
        <v>22.8</v>
      </c>
      <c r="H78" s="4">
        <v>25.97</v>
      </c>
      <c r="I78" s="4"/>
    </row>
    <row r="79" spans="3:9">
      <c r="C79" s="1">
        <v>81</v>
      </c>
      <c r="D79" s="1"/>
      <c r="E79" s="4">
        <v>11.4</v>
      </c>
      <c r="F79" s="4">
        <v>13.78</v>
      </c>
      <c r="G79" s="4">
        <v>22.8</v>
      </c>
      <c r="H79" s="4">
        <v>25.97</v>
      </c>
      <c r="I79" s="4"/>
    </row>
    <row r="80" spans="3:9">
      <c r="C80" s="1">
        <v>82</v>
      </c>
      <c r="D80" s="1"/>
      <c r="E80" s="4">
        <v>11.4</v>
      </c>
      <c r="F80" s="4">
        <v>13.78</v>
      </c>
      <c r="G80" s="4">
        <v>22.8</v>
      </c>
      <c r="H80" s="4">
        <v>25.97</v>
      </c>
      <c r="I80" s="4"/>
    </row>
    <row r="81" spans="3:9">
      <c r="C81" s="1">
        <v>83</v>
      </c>
      <c r="D81" s="1"/>
      <c r="E81" s="4">
        <v>11.4</v>
      </c>
      <c r="F81" s="4">
        <v>13.78</v>
      </c>
      <c r="G81" s="4">
        <v>22.8</v>
      </c>
      <c r="H81" s="4">
        <v>25.97</v>
      </c>
      <c r="I81" s="4"/>
    </row>
    <row r="82" spans="3:9">
      <c r="C82" s="1">
        <v>84</v>
      </c>
      <c r="D82" s="1"/>
      <c r="E82" s="4">
        <v>11.4</v>
      </c>
      <c r="F82" s="4">
        <v>13.78</v>
      </c>
      <c r="G82" s="4">
        <v>22.8</v>
      </c>
      <c r="H82" s="4">
        <v>25.97</v>
      </c>
      <c r="I82" s="4"/>
    </row>
    <row r="83" spans="3:9">
      <c r="C83" s="1">
        <v>85</v>
      </c>
      <c r="D83" s="1"/>
      <c r="E83" s="4">
        <v>11.4</v>
      </c>
      <c r="F83" s="4">
        <v>13.78</v>
      </c>
      <c r="G83" s="4">
        <v>22.8</v>
      </c>
      <c r="H83" s="4">
        <v>25.97</v>
      </c>
      <c r="I83" s="4"/>
    </row>
    <row r="84" spans="3:9">
      <c r="C84" s="1">
        <v>86</v>
      </c>
      <c r="D84" s="1"/>
      <c r="E84" s="4">
        <v>11.4</v>
      </c>
      <c r="F84" s="4">
        <v>13.78</v>
      </c>
      <c r="G84" s="4">
        <v>22.8</v>
      </c>
      <c r="H84" s="4">
        <v>25.97</v>
      </c>
      <c r="I84" s="4"/>
    </row>
    <row r="85" spans="3:9">
      <c r="C85" s="1">
        <v>87</v>
      </c>
      <c r="D85" s="1"/>
      <c r="E85" s="4">
        <v>11.4</v>
      </c>
      <c r="F85" s="4">
        <v>13.78</v>
      </c>
      <c r="G85" s="4">
        <v>22.8</v>
      </c>
      <c r="H85" s="4">
        <v>25.97</v>
      </c>
      <c r="I85" s="4"/>
    </row>
    <row r="86" spans="3:9">
      <c r="C86" s="1">
        <v>88</v>
      </c>
      <c r="D86" s="1"/>
      <c r="E86" s="4">
        <v>11.4</v>
      </c>
      <c r="F86" s="4">
        <v>13.78</v>
      </c>
      <c r="G86" s="4">
        <v>22.8</v>
      </c>
      <c r="H86" s="4">
        <v>25.97</v>
      </c>
      <c r="I86" s="4"/>
    </row>
    <row r="87" spans="3:9">
      <c r="C87" s="1">
        <v>89</v>
      </c>
      <c r="D87" s="1"/>
      <c r="E87" s="4">
        <v>11.4</v>
      </c>
      <c r="F87" s="4">
        <v>13.78</v>
      </c>
      <c r="G87" s="4">
        <v>22.8</v>
      </c>
      <c r="H87" s="4">
        <v>25.97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67855-D12C-49ED-915D-DBCD2CD0C587}">
  <sheetPr codeName="Sheet73">
    <tabColor theme="7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84.55</v>
      </c>
      <c r="F16" s="4">
        <v>133</v>
      </c>
      <c r="G16" s="4">
        <v>169.1</v>
      </c>
      <c r="H16" s="4">
        <v>233.7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84.55</v>
      </c>
      <c r="F17" s="4">
        <v>133</v>
      </c>
      <c r="G17" s="4">
        <v>169.1</v>
      </c>
      <c r="H17" s="4">
        <v>233.7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84.55</v>
      </c>
      <c r="F18" s="4">
        <v>133</v>
      </c>
      <c r="G18" s="4">
        <v>169.1</v>
      </c>
      <c r="H18" s="4">
        <v>233.7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84.55</v>
      </c>
      <c r="F19" s="4">
        <v>133</v>
      </c>
      <c r="G19" s="4">
        <v>169.1</v>
      </c>
      <c r="H19" s="4">
        <v>233.7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84.55</v>
      </c>
      <c r="F20" s="4">
        <v>133</v>
      </c>
      <c r="G20" s="4">
        <v>169.1</v>
      </c>
      <c r="H20" s="4">
        <v>233.7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84.55</v>
      </c>
      <c r="F21" s="4">
        <v>133</v>
      </c>
      <c r="G21" s="4">
        <v>169.1</v>
      </c>
      <c r="H21" s="4">
        <v>233.7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84.55</v>
      </c>
      <c r="F22" s="4">
        <v>133</v>
      </c>
      <c r="G22" s="4">
        <v>169.1</v>
      </c>
      <c r="H22" s="4">
        <v>233.7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84.55</v>
      </c>
      <c r="F23" s="4">
        <v>133</v>
      </c>
      <c r="G23" s="4">
        <v>169.1</v>
      </c>
      <c r="H23" s="4">
        <v>233.7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84.55</v>
      </c>
      <c r="F24" s="4">
        <v>133</v>
      </c>
      <c r="G24" s="4">
        <v>169.1</v>
      </c>
      <c r="H24" s="4">
        <v>233.7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84.55</v>
      </c>
      <c r="F25" s="4">
        <v>133</v>
      </c>
      <c r="G25" s="4">
        <v>169.1</v>
      </c>
      <c r="H25" s="4">
        <v>233.7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84.55</v>
      </c>
      <c r="F26" s="4">
        <v>133</v>
      </c>
      <c r="G26" s="4">
        <v>169.1</v>
      </c>
      <c r="H26" s="4">
        <v>233.7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84.55</v>
      </c>
      <c r="F27" s="4">
        <v>133</v>
      </c>
      <c r="G27" s="4">
        <v>169.1</v>
      </c>
      <c r="H27" s="4">
        <v>233.7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84.55</v>
      </c>
      <c r="F28" s="4">
        <v>133</v>
      </c>
      <c r="G28" s="4">
        <v>169.1</v>
      </c>
      <c r="H28" s="4">
        <v>233.7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84.55</v>
      </c>
      <c r="F29" s="4">
        <v>133</v>
      </c>
      <c r="G29" s="4">
        <v>169.1</v>
      </c>
      <c r="H29" s="4">
        <v>233.7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84.55</v>
      </c>
      <c r="F30" s="4">
        <v>133</v>
      </c>
      <c r="G30" s="4">
        <v>169.1</v>
      </c>
      <c r="H30" s="4">
        <v>233.7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84.55</v>
      </c>
      <c r="F31" s="4">
        <v>133</v>
      </c>
      <c r="G31" s="4">
        <v>169.1</v>
      </c>
      <c r="H31" s="4">
        <v>233.7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84.55</v>
      </c>
      <c r="F32" s="4">
        <v>133</v>
      </c>
      <c r="G32" s="4">
        <v>169.1</v>
      </c>
      <c r="H32" s="4">
        <v>233.7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84.55</v>
      </c>
      <c r="F33" s="4">
        <v>133</v>
      </c>
      <c r="G33" s="4">
        <v>169.1</v>
      </c>
      <c r="H33" s="4">
        <v>233.7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84.55</v>
      </c>
      <c r="F34" s="4">
        <v>133</v>
      </c>
      <c r="G34" s="4">
        <v>169.1</v>
      </c>
      <c r="H34" s="4">
        <v>233.7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84.55</v>
      </c>
      <c r="F35" s="4">
        <v>133</v>
      </c>
      <c r="G35" s="4">
        <v>169.1</v>
      </c>
      <c r="H35" s="4">
        <v>233.7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84.55</v>
      </c>
      <c r="F36" s="4">
        <v>133</v>
      </c>
      <c r="G36" s="4">
        <v>169.1</v>
      </c>
      <c r="H36" s="4">
        <v>233.7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84.55</v>
      </c>
      <c r="F37" s="4">
        <v>133</v>
      </c>
      <c r="G37" s="4">
        <v>169.1</v>
      </c>
      <c r="H37" s="4">
        <v>233.7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84.55</v>
      </c>
      <c r="F38" s="4">
        <v>133</v>
      </c>
      <c r="G38" s="4">
        <v>169.1</v>
      </c>
      <c r="H38" s="4">
        <v>233.7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85.5</v>
      </c>
      <c r="F39" s="4">
        <v>133.94999999999999</v>
      </c>
      <c r="G39" s="4">
        <v>171</v>
      </c>
      <c r="H39" s="4">
        <v>235.6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87.4</v>
      </c>
      <c r="F40" s="4">
        <v>135.85</v>
      </c>
      <c r="G40" s="4">
        <v>174.8</v>
      </c>
      <c r="H40" s="4">
        <v>239.4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88.35</v>
      </c>
      <c r="F41" s="4">
        <v>136.80000000000001</v>
      </c>
      <c r="G41" s="4">
        <v>176.7</v>
      </c>
      <c r="H41" s="4">
        <v>241.3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89.3</v>
      </c>
      <c r="F42" s="4">
        <v>137.75</v>
      </c>
      <c r="G42" s="4">
        <v>178.6</v>
      </c>
      <c r="H42" s="4">
        <v>243.2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91.2</v>
      </c>
      <c r="F43" s="4">
        <v>139.65</v>
      </c>
      <c r="G43" s="4">
        <v>182.4</v>
      </c>
      <c r="H43" s="4">
        <v>247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92.15</v>
      </c>
      <c r="F44" s="4">
        <v>140.6</v>
      </c>
      <c r="G44" s="4">
        <v>184.3</v>
      </c>
      <c r="H44" s="4">
        <v>248.9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94.05</v>
      </c>
      <c r="F45" s="4">
        <v>142.5</v>
      </c>
      <c r="G45" s="4">
        <v>188.1</v>
      </c>
      <c r="H45" s="4">
        <v>252.7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95</v>
      </c>
      <c r="F46" s="4">
        <v>143.44999999999999</v>
      </c>
      <c r="G46" s="4">
        <v>190</v>
      </c>
      <c r="H46" s="4">
        <v>254.6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95.95</v>
      </c>
      <c r="F47" s="4">
        <v>144.4</v>
      </c>
      <c r="G47" s="4">
        <v>191.9</v>
      </c>
      <c r="H47" s="4">
        <v>256.5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96.9</v>
      </c>
      <c r="F48" s="4">
        <v>145.35</v>
      </c>
      <c r="G48" s="4">
        <v>193.8</v>
      </c>
      <c r="H48" s="4">
        <v>258.39999999999998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98.8</v>
      </c>
      <c r="F49" s="4">
        <v>147.25</v>
      </c>
      <c r="G49" s="4">
        <v>197.6</v>
      </c>
      <c r="H49" s="4">
        <v>262.2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99.75</v>
      </c>
      <c r="F50" s="4">
        <v>148.19999999999999</v>
      </c>
      <c r="G50" s="4">
        <v>199.5</v>
      </c>
      <c r="H50" s="4">
        <v>264.10000000000002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99.75</v>
      </c>
      <c r="F51" s="4">
        <v>148.19999999999999</v>
      </c>
      <c r="G51" s="4">
        <v>199.5</v>
      </c>
      <c r="H51" s="4">
        <v>264.10000000000002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100.7</v>
      </c>
      <c r="F52" s="4">
        <v>149.15</v>
      </c>
      <c r="G52" s="4">
        <v>201.4</v>
      </c>
      <c r="H52" s="4">
        <v>266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101.65</v>
      </c>
      <c r="F53" s="4">
        <v>150.1</v>
      </c>
      <c r="G53" s="4">
        <v>203.3</v>
      </c>
      <c r="H53" s="4">
        <v>267.89999999999998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102.6</v>
      </c>
      <c r="F54" s="4">
        <v>151.05000000000001</v>
      </c>
      <c r="G54" s="4">
        <v>205.2</v>
      </c>
      <c r="H54" s="4">
        <v>269.8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102.6</v>
      </c>
      <c r="F55" s="4">
        <v>151.05000000000001</v>
      </c>
      <c r="G55" s="4">
        <v>205.2</v>
      </c>
      <c r="H55" s="4">
        <v>269.8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103.55</v>
      </c>
      <c r="F56" s="4">
        <v>152</v>
      </c>
      <c r="G56" s="4">
        <v>207.1</v>
      </c>
      <c r="H56" s="4">
        <v>271.7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103.55</v>
      </c>
      <c r="F57" s="4">
        <v>152</v>
      </c>
      <c r="G57" s="4">
        <v>207.1</v>
      </c>
      <c r="H57" s="4">
        <v>271.7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113.05</v>
      </c>
      <c r="F58" s="4">
        <v>161.5</v>
      </c>
      <c r="G58" s="4">
        <v>226.1</v>
      </c>
      <c r="H58" s="4">
        <v>290.7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113.05</v>
      </c>
      <c r="F59" s="4">
        <v>161.5</v>
      </c>
      <c r="G59" s="4">
        <v>226.1</v>
      </c>
      <c r="H59" s="4">
        <v>290.7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114</v>
      </c>
      <c r="F60" s="4">
        <v>162.44999999999999</v>
      </c>
      <c r="G60" s="4">
        <v>228</v>
      </c>
      <c r="H60" s="4">
        <v>292.60000000000002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114</v>
      </c>
      <c r="F61" s="4">
        <v>162.44999999999999</v>
      </c>
      <c r="G61" s="4">
        <v>228</v>
      </c>
      <c r="H61" s="4">
        <v>292.60000000000002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114</v>
      </c>
      <c r="F62" s="4">
        <v>162.44999999999999</v>
      </c>
      <c r="G62" s="4">
        <v>228</v>
      </c>
      <c r="H62" s="4">
        <v>292.60000000000002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114</v>
      </c>
      <c r="F63" s="4">
        <v>162.44999999999999</v>
      </c>
      <c r="G63" s="4">
        <v>228</v>
      </c>
      <c r="H63" s="4">
        <v>292.60000000000002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114</v>
      </c>
      <c r="F64" s="4">
        <v>162.44999999999999</v>
      </c>
      <c r="G64" s="4">
        <v>228</v>
      </c>
      <c r="H64" s="4">
        <v>292.60000000000002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114.95</v>
      </c>
      <c r="F65" s="4">
        <v>163.4</v>
      </c>
      <c r="G65" s="4">
        <v>229.9</v>
      </c>
      <c r="H65" s="4">
        <v>294.5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116.85</v>
      </c>
      <c r="F66" s="4">
        <v>165.3</v>
      </c>
      <c r="G66" s="4">
        <v>233.7</v>
      </c>
      <c r="H66" s="4">
        <v>298.3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117.8</v>
      </c>
      <c r="F67" s="4">
        <v>166.25</v>
      </c>
      <c r="G67" s="4">
        <v>235.6</v>
      </c>
      <c r="H67" s="4">
        <v>300.2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119.7</v>
      </c>
      <c r="F68" s="4">
        <v>168.15</v>
      </c>
      <c r="G68" s="4">
        <v>239.4</v>
      </c>
      <c r="H68" s="4">
        <v>304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121.6</v>
      </c>
      <c r="F69" s="4">
        <v>170.05</v>
      </c>
      <c r="G69" s="4">
        <v>243.2</v>
      </c>
      <c r="H69" s="4">
        <v>307.8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122.55</v>
      </c>
      <c r="F70" s="4">
        <v>171</v>
      </c>
      <c r="G70" s="4">
        <v>245.1</v>
      </c>
      <c r="H70" s="4">
        <v>309.7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123.5</v>
      </c>
      <c r="F71" s="4">
        <v>171.95</v>
      </c>
      <c r="G71" s="4">
        <v>247</v>
      </c>
      <c r="H71" s="4">
        <v>311.60000000000002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123.5</v>
      </c>
      <c r="F72" s="4">
        <v>171.95</v>
      </c>
      <c r="G72" s="4">
        <v>247</v>
      </c>
      <c r="H72" s="4">
        <v>311.60000000000002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123.5</v>
      </c>
      <c r="F73" s="4">
        <v>171.95</v>
      </c>
      <c r="G73" s="4">
        <v>247</v>
      </c>
      <c r="H73" s="4">
        <v>311.60000000000002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123.5</v>
      </c>
      <c r="F74" s="4">
        <v>171.95</v>
      </c>
      <c r="G74" s="4">
        <v>247</v>
      </c>
      <c r="H74" s="4">
        <v>311.60000000000002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123.5</v>
      </c>
      <c r="F75" s="4">
        <v>171.95</v>
      </c>
      <c r="G75" s="4">
        <v>247</v>
      </c>
      <c r="H75" s="4">
        <v>311.60000000000002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123.5</v>
      </c>
      <c r="F76" s="4">
        <v>171.95</v>
      </c>
      <c r="G76" s="4">
        <v>247</v>
      </c>
      <c r="H76" s="4">
        <v>311.60000000000002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123.5</v>
      </c>
      <c r="F77" s="4">
        <v>171.95</v>
      </c>
      <c r="G77" s="4">
        <v>247</v>
      </c>
      <c r="H77" s="4">
        <v>311.60000000000002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123.5</v>
      </c>
      <c r="F78" s="4">
        <v>171.95</v>
      </c>
      <c r="G78" s="4">
        <v>247</v>
      </c>
      <c r="H78" s="4">
        <v>311.60000000000002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123.5</v>
      </c>
      <c r="F79" s="4">
        <v>171.95</v>
      </c>
      <c r="G79" s="4">
        <v>247</v>
      </c>
      <c r="H79" s="4">
        <v>311.60000000000002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123.5</v>
      </c>
      <c r="F80" s="4">
        <v>171.95</v>
      </c>
      <c r="G80" s="4">
        <v>247</v>
      </c>
      <c r="H80" s="4">
        <v>311.60000000000002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123.5</v>
      </c>
      <c r="F81" s="4">
        <v>171.95</v>
      </c>
      <c r="G81" s="4">
        <v>247</v>
      </c>
      <c r="H81" s="4">
        <v>311.60000000000002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123.5</v>
      </c>
      <c r="F82" s="4">
        <v>171.95</v>
      </c>
      <c r="G82" s="4">
        <v>247</v>
      </c>
      <c r="H82" s="4">
        <v>311.60000000000002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123.5</v>
      </c>
      <c r="F83" s="4">
        <v>171.95</v>
      </c>
      <c r="G83" s="4">
        <v>247</v>
      </c>
      <c r="H83" s="4">
        <v>311.60000000000002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123.5</v>
      </c>
      <c r="F84" s="4">
        <v>171.95</v>
      </c>
      <c r="G84" s="4">
        <v>247</v>
      </c>
      <c r="H84" s="4">
        <v>311.60000000000002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123.5</v>
      </c>
      <c r="F85" s="4">
        <v>171.95</v>
      </c>
      <c r="G85" s="4">
        <v>247</v>
      </c>
      <c r="H85" s="4">
        <v>311.60000000000002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123.5</v>
      </c>
      <c r="F86" s="4">
        <v>171.95</v>
      </c>
      <c r="G86" s="4">
        <v>247</v>
      </c>
      <c r="H86" s="4">
        <v>311.60000000000002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123.5</v>
      </c>
      <c r="F87" s="4">
        <v>171.95</v>
      </c>
      <c r="G87" s="4">
        <v>247</v>
      </c>
      <c r="H87" s="4">
        <v>311.60000000000002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EBA95-60C8-4ABE-BC69-D0E2E67F3532}">
  <sheetPr codeName="Sheet74">
    <tabColor theme="7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>
        <v>50</v>
      </c>
      <c r="F13" s="1">
        <v>50</v>
      </c>
      <c r="G13" s="1">
        <v>50</v>
      </c>
      <c r="H13" s="1">
        <v>50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6.65</v>
      </c>
      <c r="F16" s="4">
        <v>11.35</v>
      </c>
      <c r="G16" s="4">
        <v>13.3</v>
      </c>
      <c r="H16" s="4">
        <v>19.57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6.65</v>
      </c>
      <c r="F17" s="4">
        <v>11.35</v>
      </c>
      <c r="G17" s="4">
        <v>13.3</v>
      </c>
      <c r="H17" s="4">
        <v>19.57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6.65</v>
      </c>
      <c r="F18" s="4">
        <v>11.35</v>
      </c>
      <c r="G18" s="4">
        <v>13.3</v>
      </c>
      <c r="H18" s="4">
        <v>19.57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6.65</v>
      </c>
      <c r="F19" s="4">
        <v>11.35</v>
      </c>
      <c r="G19" s="4">
        <v>13.3</v>
      </c>
      <c r="H19" s="4">
        <v>19.57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6.65</v>
      </c>
      <c r="F20" s="4">
        <v>11.35</v>
      </c>
      <c r="G20" s="4">
        <v>13.3</v>
      </c>
      <c r="H20" s="4">
        <v>19.57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6.65</v>
      </c>
      <c r="F21" s="4">
        <v>11.35</v>
      </c>
      <c r="G21" s="4">
        <v>13.3</v>
      </c>
      <c r="H21" s="4">
        <v>19.57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6.65</v>
      </c>
      <c r="F22" s="4">
        <v>11.35</v>
      </c>
      <c r="G22" s="4">
        <v>13.3</v>
      </c>
      <c r="H22" s="4">
        <v>19.57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6.65</v>
      </c>
      <c r="F23" s="4">
        <v>11.35</v>
      </c>
      <c r="G23" s="4">
        <v>13.3</v>
      </c>
      <c r="H23" s="4">
        <v>19.57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6.65</v>
      </c>
      <c r="F24" s="4">
        <v>11.35</v>
      </c>
      <c r="G24" s="4">
        <v>13.3</v>
      </c>
      <c r="H24" s="4">
        <v>19.57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6.65</v>
      </c>
      <c r="F25" s="4">
        <v>11.35</v>
      </c>
      <c r="G25" s="4">
        <v>13.3</v>
      </c>
      <c r="H25" s="4">
        <v>19.57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6.65</v>
      </c>
      <c r="F26" s="4">
        <v>11.35</v>
      </c>
      <c r="G26" s="4">
        <v>13.3</v>
      </c>
      <c r="H26" s="4">
        <v>19.57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6.65</v>
      </c>
      <c r="F27" s="4">
        <v>11.35</v>
      </c>
      <c r="G27" s="4">
        <v>13.3</v>
      </c>
      <c r="H27" s="4">
        <v>19.57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6.65</v>
      </c>
      <c r="F28" s="4">
        <v>11.35</v>
      </c>
      <c r="G28" s="4">
        <v>13.3</v>
      </c>
      <c r="H28" s="4">
        <v>19.57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6.65</v>
      </c>
      <c r="F29" s="4">
        <v>11.35</v>
      </c>
      <c r="G29" s="4">
        <v>13.3</v>
      </c>
      <c r="H29" s="4">
        <v>19.57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6.65</v>
      </c>
      <c r="F30" s="4">
        <v>11.35</v>
      </c>
      <c r="G30" s="4">
        <v>13.3</v>
      </c>
      <c r="H30" s="4">
        <v>19.57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6.65</v>
      </c>
      <c r="F31" s="4">
        <v>11.35</v>
      </c>
      <c r="G31" s="4">
        <v>13.3</v>
      </c>
      <c r="H31" s="4">
        <v>19.57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6.65</v>
      </c>
      <c r="F32" s="4">
        <v>11.35</v>
      </c>
      <c r="G32" s="4">
        <v>13.3</v>
      </c>
      <c r="H32" s="4">
        <v>19.57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6.65</v>
      </c>
      <c r="F33" s="4">
        <v>11.35</v>
      </c>
      <c r="G33" s="4">
        <v>13.3</v>
      </c>
      <c r="H33" s="4">
        <v>19.57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6.65</v>
      </c>
      <c r="F34" s="4">
        <v>11.35</v>
      </c>
      <c r="G34" s="4">
        <v>13.3</v>
      </c>
      <c r="H34" s="4">
        <v>19.57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6.65</v>
      </c>
      <c r="F35" s="4">
        <v>11.35</v>
      </c>
      <c r="G35" s="4">
        <v>13.3</v>
      </c>
      <c r="H35" s="4">
        <v>19.57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6.65</v>
      </c>
      <c r="F36" s="4">
        <v>11.35</v>
      </c>
      <c r="G36" s="4">
        <v>13.3</v>
      </c>
      <c r="H36" s="4">
        <v>19.57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6.65</v>
      </c>
      <c r="F37" s="4">
        <v>11.35</v>
      </c>
      <c r="G37" s="4">
        <v>13.3</v>
      </c>
      <c r="H37" s="4">
        <v>19.57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6.65</v>
      </c>
      <c r="F38" s="4">
        <v>11.35</v>
      </c>
      <c r="G38" s="4">
        <v>13.3</v>
      </c>
      <c r="H38" s="4">
        <v>19.57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6.65</v>
      </c>
      <c r="F39" s="4">
        <v>11.35</v>
      </c>
      <c r="G39" s="4">
        <v>13.3</v>
      </c>
      <c r="H39" s="4">
        <v>19.57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6.65</v>
      </c>
      <c r="F40" s="4">
        <v>11.35</v>
      </c>
      <c r="G40" s="4">
        <v>13.3</v>
      </c>
      <c r="H40" s="4">
        <v>19.57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6.65</v>
      </c>
      <c r="F41" s="4">
        <v>11.35</v>
      </c>
      <c r="G41" s="4">
        <v>13.3</v>
      </c>
      <c r="H41" s="4">
        <v>19.57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7.6</v>
      </c>
      <c r="F42" s="4">
        <v>12.3</v>
      </c>
      <c r="G42" s="4">
        <v>15.2</v>
      </c>
      <c r="H42" s="4">
        <v>21.47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7.6</v>
      </c>
      <c r="F43" s="4">
        <v>12.3</v>
      </c>
      <c r="G43" s="4">
        <v>15.2</v>
      </c>
      <c r="H43" s="4">
        <v>21.47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7.6</v>
      </c>
      <c r="F44" s="4">
        <v>12.3</v>
      </c>
      <c r="G44" s="4">
        <v>15.2</v>
      </c>
      <c r="H44" s="4">
        <v>21.47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7.6</v>
      </c>
      <c r="F45" s="4">
        <v>12.3</v>
      </c>
      <c r="G45" s="4">
        <v>15.2</v>
      </c>
      <c r="H45" s="4">
        <v>21.47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7.6</v>
      </c>
      <c r="F46" s="4">
        <v>12.3</v>
      </c>
      <c r="G46" s="4">
        <v>15.2</v>
      </c>
      <c r="H46" s="4">
        <v>21.47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8.5500000000000007</v>
      </c>
      <c r="F47" s="4">
        <v>13.25</v>
      </c>
      <c r="G47" s="4">
        <v>17.100000000000001</v>
      </c>
      <c r="H47" s="4">
        <v>23.37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8.5500000000000007</v>
      </c>
      <c r="F48" s="4">
        <v>13.25</v>
      </c>
      <c r="G48" s="4">
        <v>17.100000000000001</v>
      </c>
      <c r="H48" s="4">
        <v>23.37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8.5500000000000007</v>
      </c>
      <c r="F49" s="4">
        <v>13.25</v>
      </c>
      <c r="G49" s="4">
        <v>17.100000000000001</v>
      </c>
      <c r="H49" s="4">
        <v>23.37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8.5500000000000007</v>
      </c>
      <c r="F50" s="4">
        <v>13.25</v>
      </c>
      <c r="G50" s="4">
        <v>17.100000000000001</v>
      </c>
      <c r="H50" s="4">
        <v>23.37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9.5</v>
      </c>
      <c r="F51" s="4">
        <v>14.2</v>
      </c>
      <c r="G51" s="4">
        <v>19</v>
      </c>
      <c r="H51" s="4">
        <v>25.27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9.5</v>
      </c>
      <c r="F52" s="4">
        <v>14.2</v>
      </c>
      <c r="G52" s="4">
        <v>19</v>
      </c>
      <c r="H52" s="4">
        <v>25.27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9.5</v>
      </c>
      <c r="F53" s="4">
        <v>14.2</v>
      </c>
      <c r="G53" s="4">
        <v>19</v>
      </c>
      <c r="H53" s="4">
        <v>25.27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9.5</v>
      </c>
      <c r="F54" s="4">
        <v>14.2</v>
      </c>
      <c r="G54" s="4">
        <v>19</v>
      </c>
      <c r="H54" s="4">
        <v>25.27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9.5</v>
      </c>
      <c r="F55" s="4">
        <v>14.2</v>
      </c>
      <c r="G55" s="4">
        <v>19</v>
      </c>
      <c r="H55" s="4">
        <v>25.27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10.45</v>
      </c>
      <c r="F56" s="4">
        <v>15.15</v>
      </c>
      <c r="G56" s="4">
        <v>20.9</v>
      </c>
      <c r="H56" s="4">
        <v>27.17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10.45</v>
      </c>
      <c r="F57" s="4">
        <v>15.15</v>
      </c>
      <c r="G57" s="4">
        <v>20.9</v>
      </c>
      <c r="H57" s="4">
        <v>27.17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11.4</v>
      </c>
      <c r="F58" s="4">
        <v>16.100000000000001</v>
      </c>
      <c r="G58" s="4">
        <v>22.8</v>
      </c>
      <c r="H58" s="4">
        <v>29.07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11.4</v>
      </c>
      <c r="F59" s="4">
        <v>16.100000000000001</v>
      </c>
      <c r="G59" s="4">
        <v>22.8</v>
      </c>
      <c r="H59" s="4">
        <v>29.07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11.4</v>
      </c>
      <c r="F60" s="4">
        <v>16.100000000000001</v>
      </c>
      <c r="G60" s="4">
        <v>22.8</v>
      </c>
      <c r="H60" s="4">
        <v>29.07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12.35</v>
      </c>
      <c r="F61" s="4">
        <v>17.05</v>
      </c>
      <c r="G61" s="4">
        <v>24.7</v>
      </c>
      <c r="H61" s="4">
        <v>30.97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12.35</v>
      </c>
      <c r="F62" s="4">
        <v>17.05</v>
      </c>
      <c r="G62" s="4">
        <v>24.7</v>
      </c>
      <c r="H62" s="4">
        <v>30.97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12.35</v>
      </c>
      <c r="F63" s="4">
        <v>17.05</v>
      </c>
      <c r="G63" s="4">
        <v>24.7</v>
      </c>
      <c r="H63" s="4">
        <v>30.97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13.3</v>
      </c>
      <c r="F64" s="4">
        <v>18</v>
      </c>
      <c r="G64" s="4">
        <v>26.6</v>
      </c>
      <c r="H64" s="4">
        <v>32.869999999999997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13.3</v>
      </c>
      <c r="F65" s="4">
        <v>18</v>
      </c>
      <c r="G65" s="4">
        <v>26.6</v>
      </c>
      <c r="H65" s="4">
        <v>32.869999999999997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13.3</v>
      </c>
      <c r="F66" s="4">
        <v>18</v>
      </c>
      <c r="G66" s="4">
        <v>26.6</v>
      </c>
      <c r="H66" s="4">
        <v>32.869999999999997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13.3</v>
      </c>
      <c r="F67" s="4">
        <v>18</v>
      </c>
      <c r="G67" s="4">
        <v>26.6</v>
      </c>
      <c r="H67" s="4">
        <v>32.869999999999997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14.25</v>
      </c>
      <c r="F68" s="4">
        <v>18.95</v>
      </c>
      <c r="G68" s="4">
        <v>28.5</v>
      </c>
      <c r="H68" s="4">
        <v>34.770000000000003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14.25</v>
      </c>
      <c r="F69" s="4">
        <v>18.95</v>
      </c>
      <c r="G69" s="4">
        <v>28.5</v>
      </c>
      <c r="H69" s="4">
        <v>34.770000000000003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14.25</v>
      </c>
      <c r="F70" s="4">
        <v>18.95</v>
      </c>
      <c r="G70" s="4">
        <v>28.5</v>
      </c>
      <c r="H70" s="4">
        <v>34.770000000000003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14.25</v>
      </c>
      <c r="F71" s="4">
        <v>18.95</v>
      </c>
      <c r="G71" s="4">
        <v>28.5</v>
      </c>
      <c r="H71" s="4">
        <v>34.770000000000003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14.25</v>
      </c>
      <c r="F72" s="4">
        <v>18.95</v>
      </c>
      <c r="G72" s="4">
        <v>28.5</v>
      </c>
      <c r="H72" s="4">
        <v>34.770000000000003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14.25</v>
      </c>
      <c r="F73" s="4">
        <v>18.95</v>
      </c>
      <c r="G73" s="4">
        <v>28.5</v>
      </c>
      <c r="H73" s="4">
        <v>34.770000000000003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14.25</v>
      </c>
      <c r="F74" s="4">
        <v>18.95</v>
      </c>
      <c r="G74" s="4">
        <v>28.5</v>
      </c>
      <c r="H74" s="4">
        <v>34.770000000000003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14.25</v>
      </c>
      <c r="F75" s="4">
        <v>18.95</v>
      </c>
      <c r="G75" s="4">
        <v>28.5</v>
      </c>
      <c r="H75" s="4">
        <v>34.770000000000003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14.25</v>
      </c>
      <c r="F76" s="4">
        <v>18.95</v>
      </c>
      <c r="G76" s="4">
        <v>28.5</v>
      </c>
      <c r="H76" s="4">
        <v>34.770000000000003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14.25</v>
      </c>
      <c r="F77" s="4">
        <v>18.95</v>
      </c>
      <c r="G77" s="4">
        <v>28.5</v>
      </c>
      <c r="H77" s="4">
        <v>34.770000000000003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14.25</v>
      </c>
      <c r="F78" s="4">
        <v>18.95</v>
      </c>
      <c r="G78" s="4">
        <v>28.5</v>
      </c>
      <c r="H78" s="4">
        <v>34.770000000000003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14.25</v>
      </c>
      <c r="F79" s="4">
        <v>18.95</v>
      </c>
      <c r="G79" s="4">
        <v>28.5</v>
      </c>
      <c r="H79" s="4">
        <v>34.770000000000003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14.25</v>
      </c>
      <c r="F80" s="4">
        <v>18.95</v>
      </c>
      <c r="G80" s="4">
        <v>28.5</v>
      </c>
      <c r="H80" s="4">
        <v>34.770000000000003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14.25</v>
      </c>
      <c r="F81" s="4">
        <v>18.95</v>
      </c>
      <c r="G81" s="4">
        <v>28.5</v>
      </c>
      <c r="H81" s="4">
        <v>34.770000000000003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14.25</v>
      </c>
      <c r="F82" s="4">
        <v>18.95</v>
      </c>
      <c r="G82" s="4">
        <v>28.5</v>
      </c>
      <c r="H82" s="4">
        <v>34.770000000000003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14.25</v>
      </c>
      <c r="F83" s="4">
        <v>18.95</v>
      </c>
      <c r="G83" s="4">
        <v>28.5</v>
      </c>
      <c r="H83" s="4">
        <v>34.770000000000003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14.25</v>
      </c>
      <c r="F84" s="4">
        <v>18.95</v>
      </c>
      <c r="G84" s="4">
        <v>28.5</v>
      </c>
      <c r="H84" s="4">
        <v>34.770000000000003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14.25</v>
      </c>
      <c r="F85" s="4">
        <v>18.95</v>
      </c>
      <c r="G85" s="4">
        <v>28.5</v>
      </c>
      <c r="H85" s="4">
        <v>34.770000000000003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14.25</v>
      </c>
      <c r="F86" s="4">
        <v>18.95</v>
      </c>
      <c r="G86" s="4">
        <v>28.5</v>
      </c>
      <c r="H86" s="4">
        <v>34.770000000000003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14.25</v>
      </c>
      <c r="F87" s="4">
        <v>18.95</v>
      </c>
      <c r="G87" s="4">
        <v>28.5</v>
      </c>
      <c r="H87" s="4">
        <v>34.770000000000003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1FA39-A843-4DD0-8179-D06340540B50}">
  <sheetPr codeName="Sheet75">
    <tabColor theme="7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2" t="s">
        <v>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3.52</v>
      </c>
      <c r="F16" s="4">
        <v>6.08</v>
      </c>
      <c r="G16" s="4">
        <v>7.03</v>
      </c>
      <c r="H16" s="4">
        <v>10.45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3.52</v>
      </c>
      <c r="F17" s="4">
        <v>6.08</v>
      </c>
      <c r="G17" s="4">
        <v>7.03</v>
      </c>
      <c r="H17" s="4">
        <v>10.45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3.52</v>
      </c>
      <c r="F18" s="4">
        <v>6.08</v>
      </c>
      <c r="G18" s="4">
        <v>7.03</v>
      </c>
      <c r="H18" s="4">
        <v>10.45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3.52</v>
      </c>
      <c r="F19" s="4">
        <v>6.08</v>
      </c>
      <c r="G19" s="4">
        <v>7.03</v>
      </c>
      <c r="H19" s="4">
        <v>10.45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3.52</v>
      </c>
      <c r="F20" s="4">
        <v>6.08</v>
      </c>
      <c r="G20" s="4">
        <v>7.03</v>
      </c>
      <c r="H20" s="4">
        <v>10.45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3.52</v>
      </c>
      <c r="F21" s="4">
        <v>6.08</v>
      </c>
      <c r="G21" s="4">
        <v>7.03</v>
      </c>
      <c r="H21" s="4">
        <v>10.45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3.52</v>
      </c>
      <c r="F22" s="4">
        <v>6.08</v>
      </c>
      <c r="G22" s="4">
        <v>7.03</v>
      </c>
      <c r="H22" s="4">
        <v>10.45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3.52</v>
      </c>
      <c r="F23" s="4">
        <v>6.08</v>
      </c>
      <c r="G23" s="4">
        <v>7.03</v>
      </c>
      <c r="H23" s="4">
        <v>10.45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3.52</v>
      </c>
      <c r="F24" s="4">
        <v>6.08</v>
      </c>
      <c r="G24" s="4">
        <v>7.03</v>
      </c>
      <c r="H24" s="4">
        <v>10.45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3.52</v>
      </c>
      <c r="F25" s="4">
        <v>6.08</v>
      </c>
      <c r="G25" s="4">
        <v>7.03</v>
      </c>
      <c r="H25" s="4">
        <v>10.45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3.52</v>
      </c>
      <c r="F26" s="4">
        <v>6.08</v>
      </c>
      <c r="G26" s="4">
        <v>7.03</v>
      </c>
      <c r="H26" s="4">
        <v>10.45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3.52</v>
      </c>
      <c r="F27" s="4">
        <v>6.08</v>
      </c>
      <c r="G27" s="4">
        <v>7.03</v>
      </c>
      <c r="H27" s="4">
        <v>10.45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3.52</v>
      </c>
      <c r="F28" s="4">
        <v>6.08</v>
      </c>
      <c r="G28" s="4">
        <v>7.03</v>
      </c>
      <c r="H28" s="4">
        <v>10.45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3.52</v>
      </c>
      <c r="F29" s="4">
        <v>6.08</v>
      </c>
      <c r="G29" s="4">
        <v>7.03</v>
      </c>
      <c r="H29" s="4">
        <v>10.45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3.52</v>
      </c>
      <c r="F30" s="4">
        <v>6.08</v>
      </c>
      <c r="G30" s="4">
        <v>7.03</v>
      </c>
      <c r="H30" s="4">
        <v>10.45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3.52</v>
      </c>
      <c r="F31" s="4">
        <v>6.08</v>
      </c>
      <c r="G31" s="4">
        <v>7.03</v>
      </c>
      <c r="H31" s="4">
        <v>10.45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3.52</v>
      </c>
      <c r="F32" s="4">
        <v>6.08</v>
      </c>
      <c r="G32" s="4">
        <v>7.03</v>
      </c>
      <c r="H32" s="4">
        <v>10.45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3.52</v>
      </c>
      <c r="F33" s="4">
        <v>6.08</v>
      </c>
      <c r="G33" s="4">
        <v>7.03</v>
      </c>
      <c r="H33" s="4">
        <v>10.45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3.52</v>
      </c>
      <c r="F34" s="4">
        <v>6.08</v>
      </c>
      <c r="G34" s="4">
        <v>7.03</v>
      </c>
      <c r="H34" s="4">
        <v>10.45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3.52</v>
      </c>
      <c r="F35" s="4">
        <v>6.08</v>
      </c>
      <c r="G35" s="4">
        <v>7.03</v>
      </c>
      <c r="H35" s="4">
        <v>10.45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3.52</v>
      </c>
      <c r="F36" s="4">
        <v>6.08</v>
      </c>
      <c r="G36" s="4">
        <v>7.03</v>
      </c>
      <c r="H36" s="4">
        <v>10.45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3.52</v>
      </c>
      <c r="F37" s="4">
        <v>6.08</v>
      </c>
      <c r="G37" s="4">
        <v>7.03</v>
      </c>
      <c r="H37" s="4">
        <v>10.45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3.52</v>
      </c>
      <c r="F38" s="4">
        <v>6.08</v>
      </c>
      <c r="G38" s="4">
        <v>7.03</v>
      </c>
      <c r="H38" s="4">
        <v>10.45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3.61</v>
      </c>
      <c r="F39" s="4">
        <v>6.18</v>
      </c>
      <c r="G39" s="4">
        <v>7.22</v>
      </c>
      <c r="H39" s="4">
        <v>10.64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3.8</v>
      </c>
      <c r="F40" s="4">
        <v>6.37</v>
      </c>
      <c r="G40" s="4">
        <v>7.6</v>
      </c>
      <c r="H40" s="4">
        <v>11.02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3.99</v>
      </c>
      <c r="F41" s="4">
        <v>6.56</v>
      </c>
      <c r="G41" s="4">
        <v>7.98</v>
      </c>
      <c r="H41" s="4">
        <v>11.4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4.18</v>
      </c>
      <c r="F42" s="4">
        <v>6.75</v>
      </c>
      <c r="G42" s="4">
        <v>8.36</v>
      </c>
      <c r="H42" s="4">
        <v>11.78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4.37</v>
      </c>
      <c r="F43" s="4">
        <v>6.94</v>
      </c>
      <c r="G43" s="4">
        <v>8.74</v>
      </c>
      <c r="H43" s="4">
        <v>12.16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4.5599999999999996</v>
      </c>
      <c r="F44" s="4">
        <v>7.13</v>
      </c>
      <c r="G44" s="4">
        <v>9.1199999999999992</v>
      </c>
      <c r="H44" s="4">
        <v>12.54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4.8499999999999996</v>
      </c>
      <c r="F45" s="4">
        <v>7.41</v>
      </c>
      <c r="G45" s="4">
        <v>9.69</v>
      </c>
      <c r="H45" s="4">
        <v>13.11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5.13</v>
      </c>
      <c r="F46" s="4">
        <v>7.7</v>
      </c>
      <c r="G46" s="4">
        <v>10.26</v>
      </c>
      <c r="H46" s="4">
        <v>13.68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5.32</v>
      </c>
      <c r="F47" s="4">
        <v>7.89</v>
      </c>
      <c r="G47" s="4">
        <v>10.64</v>
      </c>
      <c r="H47" s="4">
        <v>14.06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5.61</v>
      </c>
      <c r="F48" s="4">
        <v>8.17</v>
      </c>
      <c r="G48" s="4">
        <v>11.21</v>
      </c>
      <c r="H48" s="4">
        <v>14.63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5.99</v>
      </c>
      <c r="F49" s="4">
        <v>8.5500000000000007</v>
      </c>
      <c r="G49" s="4">
        <v>11.97</v>
      </c>
      <c r="H49" s="4">
        <v>15.39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6.27</v>
      </c>
      <c r="F50" s="4">
        <v>8.84</v>
      </c>
      <c r="G50" s="4">
        <v>12.54</v>
      </c>
      <c r="H50" s="4">
        <v>15.96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6.65</v>
      </c>
      <c r="F51" s="4">
        <v>9.2200000000000006</v>
      </c>
      <c r="G51" s="4">
        <v>13.3</v>
      </c>
      <c r="H51" s="4">
        <v>16.72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7.03</v>
      </c>
      <c r="F52" s="4">
        <v>9.6</v>
      </c>
      <c r="G52" s="4">
        <v>14.06</v>
      </c>
      <c r="H52" s="4">
        <v>17.48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7.41</v>
      </c>
      <c r="F53" s="4">
        <v>9.98</v>
      </c>
      <c r="G53" s="4">
        <v>14.82</v>
      </c>
      <c r="H53" s="4">
        <v>18.239999999999998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7.79</v>
      </c>
      <c r="F54" s="4">
        <v>10.36</v>
      </c>
      <c r="G54" s="4">
        <v>15.58</v>
      </c>
      <c r="H54" s="4">
        <v>19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8.27</v>
      </c>
      <c r="F55" s="4">
        <v>10.83</v>
      </c>
      <c r="G55" s="4">
        <v>16.53</v>
      </c>
      <c r="H55" s="4">
        <v>19.95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8.74</v>
      </c>
      <c r="F56" s="4">
        <v>11.31</v>
      </c>
      <c r="G56" s="4">
        <v>17.48</v>
      </c>
      <c r="H56" s="4">
        <v>20.9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9.2200000000000006</v>
      </c>
      <c r="F57" s="4">
        <v>11.78</v>
      </c>
      <c r="G57" s="4">
        <v>18.43</v>
      </c>
      <c r="H57" s="4">
        <v>21.85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10.26</v>
      </c>
      <c r="F58" s="4">
        <v>12.83</v>
      </c>
      <c r="G58" s="4">
        <v>20.52</v>
      </c>
      <c r="H58" s="4">
        <v>23.94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10.93</v>
      </c>
      <c r="F59" s="4">
        <v>13.49</v>
      </c>
      <c r="G59" s="4">
        <v>21.85</v>
      </c>
      <c r="H59" s="4">
        <v>25.27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11.5</v>
      </c>
      <c r="F60" s="4">
        <v>14.06</v>
      </c>
      <c r="G60" s="4">
        <v>22.99</v>
      </c>
      <c r="H60" s="4">
        <v>26.41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12.26</v>
      </c>
      <c r="F61" s="4">
        <v>14.82</v>
      </c>
      <c r="G61" s="4">
        <v>24.51</v>
      </c>
      <c r="H61" s="4">
        <v>27.93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13.11</v>
      </c>
      <c r="F62" s="4">
        <v>15.68</v>
      </c>
      <c r="G62" s="4">
        <v>26.22</v>
      </c>
      <c r="H62" s="4">
        <v>29.64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13.78</v>
      </c>
      <c r="F63" s="4">
        <v>16.34</v>
      </c>
      <c r="G63" s="4">
        <v>27.55</v>
      </c>
      <c r="H63" s="4">
        <v>30.97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14.54</v>
      </c>
      <c r="F64" s="4">
        <v>17.100000000000001</v>
      </c>
      <c r="G64" s="4">
        <v>29.07</v>
      </c>
      <c r="H64" s="4">
        <v>32.49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15.3</v>
      </c>
      <c r="F65" s="4">
        <v>17.86</v>
      </c>
      <c r="G65" s="4">
        <v>30.59</v>
      </c>
      <c r="H65" s="4">
        <v>34.01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15.96</v>
      </c>
      <c r="F66" s="4">
        <v>18.53</v>
      </c>
      <c r="G66" s="4">
        <v>31.92</v>
      </c>
      <c r="H66" s="4">
        <v>35.340000000000003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16.72</v>
      </c>
      <c r="F67" s="4">
        <v>19.29</v>
      </c>
      <c r="G67" s="4">
        <v>33.44</v>
      </c>
      <c r="H67" s="4">
        <v>36.86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17.579999999999998</v>
      </c>
      <c r="F68" s="4">
        <v>20.14</v>
      </c>
      <c r="G68" s="4">
        <v>35.15</v>
      </c>
      <c r="H68" s="4">
        <v>38.57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18.43</v>
      </c>
      <c r="F69" s="4">
        <v>21</v>
      </c>
      <c r="G69" s="4">
        <v>36.86</v>
      </c>
      <c r="H69" s="4">
        <v>40.28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19.29</v>
      </c>
      <c r="F70" s="4">
        <v>21.85</v>
      </c>
      <c r="G70" s="4">
        <v>38.57</v>
      </c>
      <c r="H70" s="4">
        <v>41.99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20.239999999999998</v>
      </c>
      <c r="F71" s="4">
        <v>22.8</v>
      </c>
      <c r="G71" s="4">
        <v>40.47</v>
      </c>
      <c r="H71" s="4">
        <v>43.89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21.19</v>
      </c>
      <c r="F72" s="4">
        <v>23.75</v>
      </c>
      <c r="G72" s="4">
        <v>42.37</v>
      </c>
      <c r="H72" s="4">
        <v>45.79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21.19</v>
      </c>
      <c r="F73" s="4">
        <v>23.75</v>
      </c>
      <c r="G73" s="4">
        <v>42.37</v>
      </c>
      <c r="H73" s="4">
        <v>45.79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21.19</v>
      </c>
      <c r="F74" s="4">
        <v>23.75</v>
      </c>
      <c r="G74" s="4">
        <v>42.37</v>
      </c>
      <c r="H74" s="4">
        <v>45.79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21.47</v>
      </c>
      <c r="F75" s="4">
        <v>24.04</v>
      </c>
      <c r="G75" s="4">
        <v>42.94</v>
      </c>
      <c r="H75" s="4">
        <v>46.36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22.33</v>
      </c>
      <c r="F76" s="4">
        <v>24.89</v>
      </c>
      <c r="G76" s="4">
        <v>44.65</v>
      </c>
      <c r="H76" s="4">
        <v>48.07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23.18</v>
      </c>
      <c r="F77" s="4">
        <v>25.75</v>
      </c>
      <c r="G77" s="4">
        <v>46.36</v>
      </c>
      <c r="H77" s="4">
        <v>49.78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24.13</v>
      </c>
      <c r="F78" s="4">
        <v>26.7</v>
      </c>
      <c r="G78" s="4">
        <v>48.26</v>
      </c>
      <c r="H78" s="4">
        <v>51.68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24.99</v>
      </c>
      <c r="F79" s="4">
        <v>27.55</v>
      </c>
      <c r="G79" s="4">
        <v>49.97</v>
      </c>
      <c r="H79" s="4">
        <v>53.39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25.84</v>
      </c>
      <c r="F80" s="4">
        <v>28.41</v>
      </c>
      <c r="G80" s="4">
        <v>51.68</v>
      </c>
      <c r="H80" s="4">
        <v>55.1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26.79</v>
      </c>
      <c r="F81" s="4">
        <v>29.36</v>
      </c>
      <c r="G81" s="4">
        <v>53.58</v>
      </c>
      <c r="H81" s="4">
        <v>57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27.55</v>
      </c>
      <c r="F82" s="4">
        <v>30.12</v>
      </c>
      <c r="G82" s="4">
        <v>55.1</v>
      </c>
      <c r="H82" s="4">
        <v>58.52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28.31</v>
      </c>
      <c r="F83" s="4">
        <v>30.88</v>
      </c>
      <c r="G83" s="4">
        <v>56.62</v>
      </c>
      <c r="H83" s="4">
        <v>60.04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28.79</v>
      </c>
      <c r="F84" s="4">
        <v>31.35</v>
      </c>
      <c r="G84" s="4">
        <v>57.57</v>
      </c>
      <c r="H84" s="4">
        <v>60.99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29.07</v>
      </c>
      <c r="F85" s="4">
        <v>31.64</v>
      </c>
      <c r="G85" s="4">
        <v>58.14</v>
      </c>
      <c r="H85" s="4">
        <v>61.56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29.07</v>
      </c>
      <c r="F86" s="4">
        <v>31.64</v>
      </c>
      <c r="G86" s="4">
        <v>58.14</v>
      </c>
      <c r="H86" s="4">
        <v>61.56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29.07</v>
      </c>
      <c r="F87" s="4">
        <v>31.64</v>
      </c>
      <c r="G87" s="4">
        <v>58.14</v>
      </c>
      <c r="H87" s="4">
        <v>61.56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AD54A-100F-4981-A89E-E5CEFF4410BD}">
  <sheetPr codeName="Sheet76">
    <tabColor theme="7" tint="0.79998168889431442"/>
  </sheetPr>
  <dimension ref="B1:I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9">
      <c r="B1" s="37"/>
    </row>
    <row r="2" spans="2:9">
      <c r="B2" s="37" t="s">
        <v>98</v>
      </c>
    </row>
    <row r="3" spans="2:9">
      <c r="B3" s="32"/>
    </row>
    <row r="4" spans="2:9">
      <c r="B4" s="30"/>
    </row>
    <row r="6" spans="2:9">
      <c r="B6" s="38" t="s">
        <v>29</v>
      </c>
      <c r="C6" s="5"/>
      <c r="D6" s="5"/>
      <c r="E6" s="5"/>
      <c r="F6" s="5"/>
      <c r="G6" s="5"/>
      <c r="H6" s="5"/>
      <c r="I6" s="5"/>
    </row>
    <row r="7" spans="2:9">
      <c r="B7"/>
      <c r="C7" s="5"/>
      <c r="D7" s="5"/>
      <c r="E7" s="5"/>
      <c r="F7" s="5"/>
      <c r="G7" s="5"/>
      <c r="H7" s="5"/>
      <c r="I7" s="5"/>
    </row>
    <row r="8" spans="2:9">
      <c r="B8" s="32" t="s">
        <v>116</v>
      </c>
      <c r="C8" s="5"/>
      <c r="D8" s="5"/>
      <c r="E8" s="5"/>
      <c r="F8" s="5"/>
      <c r="G8" s="5"/>
      <c r="H8" s="5"/>
      <c r="I8" s="5"/>
    </row>
    <row r="9" spans="2:9">
      <c r="B9"/>
      <c r="C9" s="5"/>
      <c r="D9" s="5"/>
      <c r="E9" s="5"/>
      <c r="F9" s="5"/>
      <c r="G9" s="5"/>
      <c r="H9" s="5"/>
      <c r="I9" s="5"/>
    </row>
    <row r="10" spans="2:9">
      <c r="B10"/>
      <c r="C10" s="2"/>
      <c r="D10" s="2"/>
      <c r="E10" s="176" t="s">
        <v>18</v>
      </c>
      <c r="F10" s="177"/>
      <c r="G10" s="177"/>
      <c r="H10" s="178"/>
    </row>
    <row r="11" spans="2:9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</row>
    <row r="12" spans="2:9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</row>
    <row r="13" spans="2:9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</row>
    <row r="14" spans="2:9">
      <c r="C14" s="1" t="s">
        <v>17</v>
      </c>
      <c r="D14" s="1"/>
    </row>
    <row r="15" spans="2:9">
      <c r="C15" s="1"/>
      <c r="D15" s="1"/>
      <c r="E15" s="4"/>
      <c r="F15" s="4"/>
      <c r="G15" s="4"/>
      <c r="H15" s="4"/>
      <c r="I15" s="4"/>
    </row>
    <row r="16" spans="2:9">
      <c r="C16" s="1">
        <v>18</v>
      </c>
      <c r="D16" s="1"/>
      <c r="E16" s="4">
        <v>2.38</v>
      </c>
      <c r="F16" s="4">
        <v>5.23</v>
      </c>
      <c r="G16" s="4">
        <v>4.75</v>
      </c>
      <c r="H16" s="4">
        <v>8.5500000000000007</v>
      </c>
      <c r="I16" s="4"/>
    </row>
    <row r="17" spans="3:9">
      <c r="C17" s="1">
        <v>19</v>
      </c>
      <c r="D17" s="1"/>
      <c r="E17" s="4">
        <v>2.38</v>
      </c>
      <c r="F17" s="4">
        <v>5.23</v>
      </c>
      <c r="G17" s="4">
        <v>4.75</v>
      </c>
      <c r="H17" s="4">
        <v>8.5500000000000007</v>
      </c>
      <c r="I17" s="4"/>
    </row>
    <row r="18" spans="3:9">
      <c r="C18" s="1">
        <v>20</v>
      </c>
      <c r="D18" s="1"/>
      <c r="E18" s="4">
        <v>2.38</v>
      </c>
      <c r="F18" s="4">
        <v>5.23</v>
      </c>
      <c r="G18" s="4">
        <v>4.75</v>
      </c>
      <c r="H18" s="4">
        <v>8.5500000000000007</v>
      </c>
      <c r="I18" s="4"/>
    </row>
    <row r="19" spans="3:9">
      <c r="C19" s="1">
        <v>21</v>
      </c>
      <c r="D19" s="1"/>
      <c r="E19" s="4">
        <v>2.38</v>
      </c>
      <c r="F19" s="4">
        <v>5.23</v>
      </c>
      <c r="G19" s="4">
        <v>4.75</v>
      </c>
      <c r="H19" s="4">
        <v>8.5500000000000007</v>
      </c>
      <c r="I19" s="4"/>
    </row>
    <row r="20" spans="3:9">
      <c r="C20" s="1">
        <v>22</v>
      </c>
      <c r="D20" s="1"/>
      <c r="E20" s="4">
        <v>2.38</v>
      </c>
      <c r="F20" s="4">
        <v>5.23</v>
      </c>
      <c r="G20" s="4">
        <v>4.75</v>
      </c>
      <c r="H20" s="4">
        <v>8.5500000000000007</v>
      </c>
      <c r="I20" s="4"/>
    </row>
    <row r="21" spans="3:9">
      <c r="C21" s="1">
        <v>23</v>
      </c>
      <c r="D21" s="1"/>
      <c r="E21" s="4">
        <v>2.38</v>
      </c>
      <c r="F21" s="4">
        <v>5.23</v>
      </c>
      <c r="G21" s="4">
        <v>4.75</v>
      </c>
      <c r="H21" s="4">
        <v>8.5500000000000007</v>
      </c>
      <c r="I21" s="4"/>
    </row>
    <row r="22" spans="3:9">
      <c r="C22" s="1">
        <v>24</v>
      </c>
      <c r="D22" s="1"/>
      <c r="E22" s="4">
        <v>2.38</v>
      </c>
      <c r="F22" s="4">
        <v>5.23</v>
      </c>
      <c r="G22" s="4">
        <v>4.75</v>
      </c>
      <c r="H22" s="4">
        <v>8.5500000000000007</v>
      </c>
      <c r="I22" s="4"/>
    </row>
    <row r="23" spans="3:9">
      <c r="C23" s="1">
        <v>25</v>
      </c>
      <c r="D23" s="1"/>
      <c r="E23" s="4">
        <v>2.38</v>
      </c>
      <c r="F23" s="4">
        <v>5.23</v>
      </c>
      <c r="G23" s="4">
        <v>4.75</v>
      </c>
      <c r="H23" s="4">
        <v>8.5500000000000007</v>
      </c>
      <c r="I23" s="4"/>
    </row>
    <row r="24" spans="3:9">
      <c r="C24" s="1">
        <v>26</v>
      </c>
      <c r="D24" s="1"/>
      <c r="E24" s="4">
        <v>2.38</v>
      </c>
      <c r="F24" s="4">
        <v>5.23</v>
      </c>
      <c r="G24" s="4">
        <v>4.75</v>
      </c>
      <c r="H24" s="4">
        <v>8.5500000000000007</v>
      </c>
      <c r="I24" s="4"/>
    </row>
    <row r="25" spans="3:9">
      <c r="C25" s="1">
        <v>27</v>
      </c>
      <c r="D25" s="1"/>
      <c r="E25" s="4">
        <v>2.38</v>
      </c>
      <c r="F25" s="4">
        <v>5.23</v>
      </c>
      <c r="G25" s="4">
        <v>4.75</v>
      </c>
      <c r="H25" s="4">
        <v>8.5500000000000007</v>
      </c>
      <c r="I25" s="4"/>
    </row>
    <row r="26" spans="3:9">
      <c r="C26" s="1">
        <v>28</v>
      </c>
      <c r="D26" s="1"/>
      <c r="E26" s="4">
        <v>2.38</v>
      </c>
      <c r="F26" s="4">
        <v>5.23</v>
      </c>
      <c r="G26" s="4">
        <v>4.75</v>
      </c>
      <c r="H26" s="4">
        <v>8.5500000000000007</v>
      </c>
      <c r="I26" s="4"/>
    </row>
    <row r="27" spans="3:9">
      <c r="C27" s="1">
        <v>29</v>
      </c>
      <c r="D27" s="1"/>
      <c r="E27" s="4">
        <v>2.38</v>
      </c>
      <c r="F27" s="4">
        <v>5.23</v>
      </c>
      <c r="G27" s="4">
        <v>4.75</v>
      </c>
      <c r="H27" s="4">
        <v>8.5500000000000007</v>
      </c>
      <c r="I27" s="4"/>
    </row>
    <row r="28" spans="3:9">
      <c r="C28" s="1">
        <v>30</v>
      </c>
      <c r="D28" s="1"/>
      <c r="E28" s="4">
        <v>2.38</v>
      </c>
      <c r="F28" s="4">
        <v>5.23</v>
      </c>
      <c r="G28" s="4">
        <v>4.75</v>
      </c>
      <c r="H28" s="4">
        <v>8.5500000000000007</v>
      </c>
      <c r="I28" s="4"/>
    </row>
    <row r="29" spans="3:9">
      <c r="C29" s="1">
        <v>31</v>
      </c>
      <c r="D29" s="1"/>
      <c r="E29" s="4">
        <v>2.38</v>
      </c>
      <c r="F29" s="4">
        <v>5.23</v>
      </c>
      <c r="G29" s="4">
        <v>4.75</v>
      </c>
      <c r="H29" s="4">
        <v>8.5500000000000007</v>
      </c>
      <c r="I29" s="4"/>
    </row>
    <row r="30" spans="3:9">
      <c r="C30" s="1">
        <v>32</v>
      </c>
      <c r="D30" s="1"/>
      <c r="E30" s="4">
        <v>2.38</v>
      </c>
      <c r="F30" s="4">
        <v>5.23</v>
      </c>
      <c r="G30" s="4">
        <v>4.75</v>
      </c>
      <c r="H30" s="4">
        <v>8.5500000000000007</v>
      </c>
      <c r="I30" s="4"/>
    </row>
    <row r="31" spans="3:9">
      <c r="C31" s="1">
        <v>33</v>
      </c>
      <c r="D31" s="1"/>
      <c r="E31" s="4">
        <v>2.38</v>
      </c>
      <c r="F31" s="4">
        <v>5.23</v>
      </c>
      <c r="G31" s="4">
        <v>4.75</v>
      </c>
      <c r="H31" s="4">
        <v>8.5500000000000007</v>
      </c>
      <c r="I31" s="4"/>
    </row>
    <row r="32" spans="3:9">
      <c r="C32" s="1">
        <v>34</v>
      </c>
      <c r="D32" s="1"/>
      <c r="E32" s="4">
        <v>2.38</v>
      </c>
      <c r="F32" s="4">
        <v>5.23</v>
      </c>
      <c r="G32" s="4">
        <v>4.75</v>
      </c>
      <c r="H32" s="4">
        <v>8.5500000000000007</v>
      </c>
      <c r="I32" s="4"/>
    </row>
    <row r="33" spans="3:9">
      <c r="C33" s="1">
        <v>35</v>
      </c>
      <c r="D33" s="1"/>
      <c r="E33" s="4">
        <v>2.38</v>
      </c>
      <c r="F33" s="4">
        <v>5.23</v>
      </c>
      <c r="G33" s="4">
        <v>4.75</v>
      </c>
      <c r="H33" s="4">
        <v>8.5500000000000007</v>
      </c>
      <c r="I33" s="4"/>
    </row>
    <row r="34" spans="3:9">
      <c r="C34" s="1">
        <v>36</v>
      </c>
      <c r="D34" s="1"/>
      <c r="E34" s="4">
        <v>2.38</v>
      </c>
      <c r="F34" s="4">
        <v>5.23</v>
      </c>
      <c r="G34" s="4">
        <v>4.75</v>
      </c>
      <c r="H34" s="4">
        <v>8.5500000000000007</v>
      </c>
      <c r="I34" s="4"/>
    </row>
    <row r="35" spans="3:9">
      <c r="C35" s="1">
        <v>37</v>
      </c>
      <c r="D35" s="1"/>
      <c r="E35" s="4">
        <v>2.38</v>
      </c>
      <c r="F35" s="4">
        <v>5.23</v>
      </c>
      <c r="G35" s="4">
        <v>4.75</v>
      </c>
      <c r="H35" s="4">
        <v>8.5500000000000007</v>
      </c>
      <c r="I35" s="4"/>
    </row>
    <row r="36" spans="3:9">
      <c r="C36" s="1">
        <v>38</v>
      </c>
      <c r="D36" s="1"/>
      <c r="E36" s="4">
        <v>2.38</v>
      </c>
      <c r="F36" s="4">
        <v>5.23</v>
      </c>
      <c r="G36" s="4">
        <v>4.75</v>
      </c>
      <c r="H36" s="4">
        <v>8.5500000000000007</v>
      </c>
      <c r="I36" s="4"/>
    </row>
    <row r="37" spans="3:9">
      <c r="C37" s="1">
        <v>39</v>
      </c>
      <c r="D37" s="1"/>
      <c r="E37" s="4">
        <v>2.38</v>
      </c>
      <c r="F37" s="4">
        <v>5.23</v>
      </c>
      <c r="G37" s="4">
        <v>4.75</v>
      </c>
      <c r="H37" s="4">
        <v>8.5500000000000007</v>
      </c>
      <c r="I37" s="4"/>
    </row>
    <row r="38" spans="3:9">
      <c r="C38" s="1">
        <v>40</v>
      </c>
      <c r="D38" s="1"/>
      <c r="E38" s="4">
        <v>2.38</v>
      </c>
      <c r="F38" s="4">
        <v>5.23</v>
      </c>
      <c r="G38" s="4">
        <v>4.75</v>
      </c>
      <c r="H38" s="4">
        <v>8.5500000000000007</v>
      </c>
      <c r="I38" s="4"/>
    </row>
    <row r="39" spans="3:9">
      <c r="C39" s="1">
        <v>41</v>
      </c>
      <c r="D39" s="1"/>
      <c r="E39" s="4">
        <v>2.38</v>
      </c>
      <c r="F39" s="4">
        <v>5.23</v>
      </c>
      <c r="G39" s="4">
        <v>4.75</v>
      </c>
      <c r="H39" s="4">
        <v>8.5500000000000007</v>
      </c>
      <c r="I39" s="4"/>
    </row>
    <row r="40" spans="3:9">
      <c r="C40" s="1">
        <v>42</v>
      </c>
      <c r="D40" s="1"/>
      <c r="E40" s="4">
        <v>2.85</v>
      </c>
      <c r="F40" s="4">
        <v>5.7</v>
      </c>
      <c r="G40" s="4">
        <v>5.7</v>
      </c>
      <c r="H40" s="4">
        <v>9.5</v>
      </c>
      <c r="I40" s="4"/>
    </row>
    <row r="41" spans="3:9">
      <c r="C41" s="1">
        <v>43</v>
      </c>
      <c r="D41" s="1"/>
      <c r="E41" s="4">
        <v>2.85</v>
      </c>
      <c r="F41" s="4">
        <v>5.7</v>
      </c>
      <c r="G41" s="4">
        <v>5.7</v>
      </c>
      <c r="H41" s="4">
        <v>9.5</v>
      </c>
      <c r="I41" s="4"/>
    </row>
    <row r="42" spans="3:9">
      <c r="C42" s="1">
        <v>44</v>
      </c>
      <c r="D42" s="1"/>
      <c r="E42" s="4">
        <v>2.85</v>
      </c>
      <c r="F42" s="4">
        <v>5.7</v>
      </c>
      <c r="G42" s="4">
        <v>5.7</v>
      </c>
      <c r="H42" s="4">
        <v>9.5</v>
      </c>
      <c r="I42" s="4"/>
    </row>
    <row r="43" spans="3:9">
      <c r="C43" s="1">
        <v>45</v>
      </c>
      <c r="D43" s="1"/>
      <c r="E43" s="4">
        <v>3.33</v>
      </c>
      <c r="F43" s="4">
        <v>6.18</v>
      </c>
      <c r="G43" s="4">
        <v>6.65</v>
      </c>
      <c r="H43" s="4">
        <v>10.45</v>
      </c>
      <c r="I43" s="4"/>
    </row>
    <row r="44" spans="3:9">
      <c r="C44" s="1">
        <v>46</v>
      </c>
      <c r="D44" s="1"/>
      <c r="E44" s="4">
        <v>3.33</v>
      </c>
      <c r="F44" s="4">
        <v>6.18</v>
      </c>
      <c r="G44" s="4">
        <v>6.65</v>
      </c>
      <c r="H44" s="4">
        <v>10.45</v>
      </c>
      <c r="I44" s="4"/>
    </row>
    <row r="45" spans="3:9">
      <c r="C45" s="1">
        <v>47</v>
      </c>
      <c r="D45" s="1"/>
      <c r="E45" s="4">
        <v>3.33</v>
      </c>
      <c r="F45" s="4">
        <v>6.18</v>
      </c>
      <c r="G45" s="4">
        <v>6.65</v>
      </c>
      <c r="H45" s="4">
        <v>10.45</v>
      </c>
      <c r="I45" s="4"/>
    </row>
    <row r="46" spans="3:9">
      <c r="C46" s="1">
        <v>48</v>
      </c>
      <c r="D46" s="1"/>
      <c r="E46" s="4">
        <v>3.8</v>
      </c>
      <c r="F46" s="4">
        <v>6.65</v>
      </c>
      <c r="G46" s="4">
        <v>7.6</v>
      </c>
      <c r="H46" s="4">
        <v>11.4</v>
      </c>
      <c r="I46" s="4"/>
    </row>
    <row r="47" spans="3:9">
      <c r="C47" s="1">
        <v>49</v>
      </c>
      <c r="D47" s="1"/>
      <c r="E47" s="4">
        <v>3.8</v>
      </c>
      <c r="F47" s="4">
        <v>6.65</v>
      </c>
      <c r="G47" s="4">
        <v>7.6</v>
      </c>
      <c r="H47" s="4">
        <v>11.4</v>
      </c>
      <c r="I47" s="4"/>
    </row>
    <row r="48" spans="3:9">
      <c r="C48" s="1">
        <v>50</v>
      </c>
      <c r="D48" s="1"/>
      <c r="E48" s="4">
        <v>4.28</v>
      </c>
      <c r="F48" s="4">
        <v>7.13</v>
      </c>
      <c r="G48" s="4">
        <v>8.5500000000000007</v>
      </c>
      <c r="H48" s="4">
        <v>12.35</v>
      </c>
      <c r="I48" s="4"/>
    </row>
    <row r="49" spans="3:9">
      <c r="C49" s="1">
        <v>51</v>
      </c>
      <c r="D49" s="1"/>
      <c r="E49" s="4">
        <v>4.28</v>
      </c>
      <c r="F49" s="4">
        <v>7.13</v>
      </c>
      <c r="G49" s="4">
        <v>8.5500000000000007</v>
      </c>
      <c r="H49" s="4">
        <v>12.35</v>
      </c>
      <c r="I49" s="4"/>
    </row>
    <row r="50" spans="3:9">
      <c r="C50" s="1">
        <v>52</v>
      </c>
      <c r="D50" s="1"/>
      <c r="E50" s="4">
        <v>4.75</v>
      </c>
      <c r="F50" s="4">
        <v>7.6</v>
      </c>
      <c r="G50" s="4">
        <v>9.5</v>
      </c>
      <c r="H50" s="4">
        <v>13.3</v>
      </c>
      <c r="I50" s="4"/>
    </row>
    <row r="51" spans="3:9">
      <c r="C51" s="1">
        <v>53</v>
      </c>
      <c r="D51" s="1"/>
      <c r="E51" s="4">
        <v>5.23</v>
      </c>
      <c r="F51" s="4">
        <v>8.08</v>
      </c>
      <c r="G51" s="4">
        <v>10.45</v>
      </c>
      <c r="H51" s="4">
        <v>14.25</v>
      </c>
      <c r="I51" s="4"/>
    </row>
    <row r="52" spans="3:9">
      <c r="C52" s="1">
        <v>54</v>
      </c>
      <c r="D52" s="1"/>
      <c r="E52" s="4">
        <v>5.23</v>
      </c>
      <c r="F52" s="4">
        <v>8.08</v>
      </c>
      <c r="G52" s="4">
        <v>10.45</v>
      </c>
      <c r="H52" s="4">
        <v>14.25</v>
      </c>
      <c r="I52" s="4"/>
    </row>
    <row r="53" spans="3:9">
      <c r="C53" s="1">
        <v>55</v>
      </c>
      <c r="D53" s="1"/>
      <c r="E53" s="4">
        <v>5.7</v>
      </c>
      <c r="F53" s="4">
        <v>8.5500000000000007</v>
      </c>
      <c r="G53" s="4">
        <v>11.4</v>
      </c>
      <c r="H53" s="4">
        <v>15.2</v>
      </c>
      <c r="I53" s="4"/>
    </row>
    <row r="54" spans="3:9">
      <c r="C54" s="1">
        <v>56</v>
      </c>
      <c r="D54" s="1"/>
      <c r="E54" s="4">
        <v>5.7</v>
      </c>
      <c r="F54" s="4">
        <v>8.5500000000000007</v>
      </c>
      <c r="G54" s="4">
        <v>11.4</v>
      </c>
      <c r="H54" s="4">
        <v>15.2</v>
      </c>
      <c r="I54" s="4"/>
    </row>
    <row r="55" spans="3:9">
      <c r="C55" s="1">
        <v>57</v>
      </c>
      <c r="D55" s="1"/>
      <c r="E55" s="4">
        <v>6.18</v>
      </c>
      <c r="F55" s="4">
        <v>9.0299999999999994</v>
      </c>
      <c r="G55" s="4">
        <v>12.35</v>
      </c>
      <c r="H55" s="4">
        <v>16.149999999999999</v>
      </c>
      <c r="I55" s="4"/>
    </row>
    <row r="56" spans="3:9">
      <c r="C56" s="1">
        <v>58</v>
      </c>
      <c r="D56" s="1"/>
      <c r="E56" s="4">
        <v>6.65</v>
      </c>
      <c r="F56" s="4">
        <v>9.5</v>
      </c>
      <c r="G56" s="4">
        <v>13.3</v>
      </c>
      <c r="H56" s="4">
        <v>17.100000000000001</v>
      </c>
      <c r="I56" s="4"/>
    </row>
    <row r="57" spans="3:9">
      <c r="C57" s="1">
        <v>59</v>
      </c>
      <c r="D57" s="1"/>
      <c r="E57" s="4">
        <v>7.13</v>
      </c>
      <c r="F57" s="4">
        <v>9.98</v>
      </c>
      <c r="G57" s="4">
        <v>14.25</v>
      </c>
      <c r="H57" s="4">
        <v>18.05</v>
      </c>
      <c r="I57" s="4"/>
    </row>
    <row r="58" spans="3:9">
      <c r="C58" s="1">
        <v>60</v>
      </c>
      <c r="D58" s="1"/>
      <c r="E58" s="4">
        <v>8.08</v>
      </c>
      <c r="F58" s="4">
        <v>10.93</v>
      </c>
      <c r="G58" s="4">
        <v>16.149999999999999</v>
      </c>
      <c r="H58" s="4">
        <v>19.95</v>
      </c>
      <c r="I58" s="4"/>
    </row>
    <row r="59" spans="3:9">
      <c r="C59" s="1">
        <v>61</v>
      </c>
      <c r="D59" s="1"/>
      <c r="E59" s="4">
        <v>8.5500000000000007</v>
      </c>
      <c r="F59" s="4">
        <v>11.4</v>
      </c>
      <c r="G59" s="4">
        <v>17.100000000000001</v>
      </c>
      <c r="H59" s="4">
        <v>20.9</v>
      </c>
      <c r="I59" s="4"/>
    </row>
    <row r="60" spans="3:9">
      <c r="C60" s="1">
        <v>62</v>
      </c>
      <c r="D60" s="1"/>
      <c r="E60" s="4">
        <v>8.5500000000000007</v>
      </c>
      <c r="F60" s="4">
        <v>11.4</v>
      </c>
      <c r="G60" s="4">
        <v>17.100000000000001</v>
      </c>
      <c r="H60" s="4">
        <v>20.9</v>
      </c>
      <c r="I60" s="4"/>
    </row>
    <row r="61" spans="3:9">
      <c r="C61" s="1">
        <v>63</v>
      </c>
      <c r="D61" s="1"/>
      <c r="E61" s="4">
        <v>9.5</v>
      </c>
      <c r="F61" s="4">
        <v>12.35</v>
      </c>
      <c r="G61" s="4">
        <v>19</v>
      </c>
      <c r="H61" s="4">
        <v>22.8</v>
      </c>
      <c r="I61" s="4"/>
    </row>
    <row r="62" spans="3:9">
      <c r="C62" s="1">
        <v>64</v>
      </c>
      <c r="D62" s="1"/>
      <c r="E62" s="4">
        <v>9.98</v>
      </c>
      <c r="F62" s="4">
        <v>12.83</v>
      </c>
      <c r="G62" s="4">
        <v>19.95</v>
      </c>
      <c r="H62" s="4">
        <v>23.75</v>
      </c>
      <c r="I62" s="4"/>
    </row>
    <row r="63" spans="3:9">
      <c r="C63" s="1">
        <v>65</v>
      </c>
      <c r="D63" s="1"/>
      <c r="E63" s="4">
        <v>10.45</v>
      </c>
      <c r="F63" s="4">
        <v>13.3</v>
      </c>
      <c r="G63" s="4">
        <v>20.9</v>
      </c>
      <c r="H63" s="4">
        <v>24.7</v>
      </c>
      <c r="I63" s="4"/>
    </row>
    <row r="64" spans="3:9">
      <c r="C64" s="1">
        <v>66</v>
      </c>
      <c r="D64" s="1"/>
      <c r="E64" s="4">
        <v>10.93</v>
      </c>
      <c r="F64" s="4">
        <v>13.78</v>
      </c>
      <c r="G64" s="4">
        <v>21.85</v>
      </c>
      <c r="H64" s="4">
        <v>25.65</v>
      </c>
      <c r="I64" s="4"/>
    </row>
    <row r="65" spans="3:9">
      <c r="C65" s="1">
        <v>67</v>
      </c>
      <c r="D65" s="1"/>
      <c r="E65" s="4">
        <v>11.4</v>
      </c>
      <c r="F65" s="4">
        <v>14.25</v>
      </c>
      <c r="G65" s="4">
        <v>22.8</v>
      </c>
      <c r="H65" s="4">
        <v>26.6</v>
      </c>
      <c r="I65" s="4"/>
    </row>
    <row r="66" spans="3:9">
      <c r="C66" s="1">
        <v>68</v>
      </c>
      <c r="D66" s="1"/>
      <c r="E66" s="4">
        <v>11.88</v>
      </c>
      <c r="F66" s="4">
        <v>14.73</v>
      </c>
      <c r="G66" s="4">
        <v>23.75</v>
      </c>
      <c r="H66" s="4">
        <v>27.55</v>
      </c>
      <c r="I66" s="4"/>
    </row>
    <row r="67" spans="3:9">
      <c r="C67" s="1">
        <v>69</v>
      </c>
      <c r="D67" s="1"/>
      <c r="E67" s="4">
        <v>12.35</v>
      </c>
      <c r="F67" s="4">
        <v>15.2</v>
      </c>
      <c r="G67" s="4">
        <v>24.7</v>
      </c>
      <c r="H67" s="4">
        <v>28.5</v>
      </c>
      <c r="I67" s="4"/>
    </row>
    <row r="68" spans="3:9">
      <c r="C68" s="1">
        <v>70</v>
      </c>
      <c r="D68" s="1"/>
      <c r="E68" s="4">
        <v>12.83</v>
      </c>
      <c r="F68" s="4">
        <v>15.68</v>
      </c>
      <c r="G68" s="4">
        <v>25.65</v>
      </c>
      <c r="H68" s="4">
        <v>29.45</v>
      </c>
      <c r="I68" s="4"/>
    </row>
    <row r="69" spans="3:9">
      <c r="C69" s="1">
        <v>71</v>
      </c>
      <c r="D69" s="1"/>
      <c r="E69" s="4">
        <v>13.3</v>
      </c>
      <c r="F69" s="4">
        <v>16.149999999999999</v>
      </c>
      <c r="G69" s="4">
        <v>26.6</v>
      </c>
      <c r="H69" s="4">
        <v>30.4</v>
      </c>
      <c r="I69" s="4"/>
    </row>
    <row r="70" spans="3:9">
      <c r="C70" s="1">
        <v>72</v>
      </c>
      <c r="D70" s="1"/>
      <c r="E70" s="4">
        <v>13.78</v>
      </c>
      <c r="F70" s="4">
        <v>16.63</v>
      </c>
      <c r="G70" s="4">
        <v>27.55</v>
      </c>
      <c r="H70" s="4">
        <v>31.35</v>
      </c>
      <c r="I70" s="4"/>
    </row>
    <row r="71" spans="3:9">
      <c r="C71" s="1">
        <v>73</v>
      </c>
      <c r="D71" s="1"/>
      <c r="E71" s="4">
        <v>14.73</v>
      </c>
      <c r="F71" s="4">
        <v>17.579999999999998</v>
      </c>
      <c r="G71" s="4">
        <v>29.45</v>
      </c>
      <c r="H71" s="4">
        <v>33.25</v>
      </c>
      <c r="I71" s="4"/>
    </row>
    <row r="72" spans="3:9">
      <c r="C72" s="1">
        <v>74</v>
      </c>
      <c r="D72" s="1"/>
      <c r="E72" s="4">
        <v>15.68</v>
      </c>
      <c r="F72" s="4">
        <v>18.53</v>
      </c>
      <c r="G72" s="4">
        <v>31.35</v>
      </c>
      <c r="H72" s="4">
        <v>35.15</v>
      </c>
      <c r="I72" s="4"/>
    </row>
    <row r="73" spans="3:9">
      <c r="C73" s="1">
        <v>75</v>
      </c>
      <c r="D73" s="1"/>
      <c r="E73" s="4">
        <v>15.68</v>
      </c>
      <c r="F73" s="4">
        <v>18.53</v>
      </c>
      <c r="G73" s="4">
        <v>31.35</v>
      </c>
      <c r="H73" s="4">
        <v>35.15</v>
      </c>
      <c r="I73" s="4"/>
    </row>
    <row r="74" spans="3:9">
      <c r="C74" s="1">
        <v>76</v>
      </c>
      <c r="D74" s="1"/>
      <c r="E74" s="4">
        <v>15.68</v>
      </c>
      <c r="F74" s="4">
        <v>18.53</v>
      </c>
      <c r="G74" s="4">
        <v>31.35</v>
      </c>
      <c r="H74" s="4">
        <v>35.15</v>
      </c>
      <c r="I74" s="4"/>
    </row>
    <row r="75" spans="3:9">
      <c r="C75" s="1">
        <v>77</v>
      </c>
      <c r="D75" s="1"/>
      <c r="E75" s="4">
        <v>15.68</v>
      </c>
      <c r="F75" s="4">
        <v>18.53</v>
      </c>
      <c r="G75" s="4">
        <v>31.35</v>
      </c>
      <c r="H75" s="4">
        <v>35.15</v>
      </c>
      <c r="I75" s="4"/>
    </row>
    <row r="76" spans="3:9">
      <c r="C76" s="1">
        <v>78</v>
      </c>
      <c r="D76" s="1"/>
      <c r="E76" s="4">
        <v>16.63</v>
      </c>
      <c r="F76" s="4">
        <v>19.48</v>
      </c>
      <c r="G76" s="4">
        <v>33.25</v>
      </c>
      <c r="H76" s="4">
        <v>37.049999999999997</v>
      </c>
      <c r="I76" s="4"/>
    </row>
    <row r="77" spans="3:9">
      <c r="C77" s="1">
        <v>79</v>
      </c>
      <c r="D77" s="1"/>
      <c r="E77" s="4">
        <v>17.100000000000001</v>
      </c>
      <c r="F77" s="4">
        <v>19.95</v>
      </c>
      <c r="G77" s="4">
        <v>34.200000000000003</v>
      </c>
      <c r="H77" s="4">
        <v>38</v>
      </c>
      <c r="I77" s="4"/>
    </row>
    <row r="78" spans="3:9">
      <c r="C78" s="1">
        <v>80</v>
      </c>
      <c r="D78" s="1"/>
      <c r="E78" s="4">
        <v>17.579999999999998</v>
      </c>
      <c r="F78" s="4">
        <v>20.43</v>
      </c>
      <c r="G78" s="4">
        <v>35.15</v>
      </c>
      <c r="H78" s="4">
        <v>38.950000000000003</v>
      </c>
      <c r="I78" s="4"/>
    </row>
    <row r="79" spans="3:9">
      <c r="C79" s="1">
        <v>81</v>
      </c>
      <c r="D79" s="1"/>
      <c r="E79" s="4">
        <v>18.53</v>
      </c>
      <c r="F79" s="4">
        <v>21.38</v>
      </c>
      <c r="G79" s="4">
        <v>37.049999999999997</v>
      </c>
      <c r="H79" s="4">
        <v>40.85</v>
      </c>
      <c r="I79" s="4"/>
    </row>
    <row r="80" spans="3:9">
      <c r="C80" s="1">
        <v>82</v>
      </c>
      <c r="D80" s="1"/>
      <c r="E80" s="4">
        <v>19</v>
      </c>
      <c r="F80" s="4">
        <v>21.85</v>
      </c>
      <c r="G80" s="4">
        <v>38</v>
      </c>
      <c r="H80" s="4">
        <v>41.8</v>
      </c>
      <c r="I80" s="4"/>
    </row>
    <row r="81" spans="3:9">
      <c r="C81" s="1">
        <v>83</v>
      </c>
      <c r="D81" s="1"/>
      <c r="E81" s="4">
        <v>19.48</v>
      </c>
      <c r="F81" s="4">
        <v>22.33</v>
      </c>
      <c r="G81" s="4">
        <v>38.950000000000003</v>
      </c>
      <c r="H81" s="4">
        <v>42.75</v>
      </c>
      <c r="I81" s="4"/>
    </row>
    <row r="82" spans="3:9">
      <c r="C82" s="1">
        <v>84</v>
      </c>
      <c r="D82" s="1"/>
      <c r="E82" s="4">
        <v>19.95</v>
      </c>
      <c r="F82" s="4">
        <v>22.8</v>
      </c>
      <c r="G82" s="4">
        <v>39.9</v>
      </c>
      <c r="H82" s="4">
        <v>43.7</v>
      </c>
      <c r="I82" s="4"/>
    </row>
    <row r="83" spans="3:9">
      <c r="C83" s="1">
        <v>85</v>
      </c>
      <c r="D83" s="1"/>
      <c r="E83" s="4">
        <v>20.43</v>
      </c>
      <c r="F83" s="4">
        <v>23.28</v>
      </c>
      <c r="G83" s="4">
        <v>40.85</v>
      </c>
      <c r="H83" s="4">
        <v>44.65</v>
      </c>
      <c r="I83" s="4"/>
    </row>
    <row r="84" spans="3:9">
      <c r="C84" s="1">
        <v>86</v>
      </c>
      <c r="D84" s="1"/>
      <c r="E84" s="4">
        <v>20.9</v>
      </c>
      <c r="F84" s="4">
        <v>23.75</v>
      </c>
      <c r="G84" s="4">
        <v>41.8</v>
      </c>
      <c r="H84" s="4">
        <v>45.6</v>
      </c>
      <c r="I84" s="4"/>
    </row>
    <row r="85" spans="3:9">
      <c r="C85" s="1">
        <v>87</v>
      </c>
      <c r="D85" s="1"/>
      <c r="E85" s="4">
        <v>21.38</v>
      </c>
      <c r="F85" s="4">
        <v>24.23</v>
      </c>
      <c r="G85" s="4">
        <v>42.75</v>
      </c>
      <c r="H85" s="4">
        <v>46.55</v>
      </c>
      <c r="I85" s="4"/>
    </row>
    <row r="86" spans="3:9">
      <c r="C86" s="1">
        <v>88</v>
      </c>
      <c r="D86" s="1"/>
      <c r="E86" s="4">
        <v>21.38</v>
      </c>
      <c r="F86" s="4">
        <v>24.23</v>
      </c>
      <c r="G86" s="4">
        <v>42.75</v>
      </c>
      <c r="H86" s="4">
        <v>46.55</v>
      </c>
      <c r="I86" s="4"/>
    </row>
    <row r="87" spans="3:9">
      <c r="C87" s="1">
        <v>89</v>
      </c>
      <c r="D87" s="1"/>
      <c r="E87" s="4">
        <v>21.38</v>
      </c>
      <c r="F87" s="4">
        <v>24.23</v>
      </c>
      <c r="G87" s="4">
        <v>42.75</v>
      </c>
      <c r="H87" s="4">
        <v>46.55</v>
      </c>
      <c r="I87" s="4"/>
    </row>
  </sheetData>
  <mergeCells count="1">
    <mergeCell ref="E10:H10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30E79-EC42-4E75-9EEC-27B2017EFBEC}">
  <sheetPr codeName="Sheet77">
    <tabColor theme="7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13.3</v>
      </c>
      <c r="F16" s="4">
        <v>21.85</v>
      </c>
      <c r="G16" s="4">
        <v>26.6</v>
      </c>
      <c r="H16" s="4">
        <v>38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13.3</v>
      </c>
      <c r="F17" s="4">
        <v>21.85</v>
      </c>
      <c r="G17" s="4">
        <v>26.6</v>
      </c>
      <c r="H17" s="4">
        <v>38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13.3</v>
      </c>
      <c r="F18" s="4">
        <v>21.85</v>
      </c>
      <c r="G18" s="4">
        <v>26.6</v>
      </c>
      <c r="H18" s="4">
        <v>38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13.3</v>
      </c>
      <c r="F19" s="4">
        <v>21.85</v>
      </c>
      <c r="G19" s="4">
        <v>26.6</v>
      </c>
      <c r="H19" s="4">
        <v>38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13.3</v>
      </c>
      <c r="F20" s="4">
        <v>21.85</v>
      </c>
      <c r="G20" s="4">
        <v>26.6</v>
      </c>
      <c r="H20" s="4">
        <v>38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13.3</v>
      </c>
      <c r="F21" s="4">
        <v>21.85</v>
      </c>
      <c r="G21" s="4">
        <v>26.6</v>
      </c>
      <c r="H21" s="4">
        <v>38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13.3</v>
      </c>
      <c r="F22" s="4">
        <v>21.85</v>
      </c>
      <c r="G22" s="4">
        <v>26.6</v>
      </c>
      <c r="H22" s="4">
        <v>38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13.3</v>
      </c>
      <c r="F23" s="4">
        <v>21.85</v>
      </c>
      <c r="G23" s="4">
        <v>26.6</v>
      </c>
      <c r="H23" s="4">
        <v>38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13.3</v>
      </c>
      <c r="F24" s="4">
        <v>21.85</v>
      </c>
      <c r="G24" s="4">
        <v>26.6</v>
      </c>
      <c r="H24" s="4">
        <v>38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13.3</v>
      </c>
      <c r="F25" s="4">
        <v>21.85</v>
      </c>
      <c r="G25" s="4">
        <v>26.6</v>
      </c>
      <c r="H25" s="4">
        <v>38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13.3</v>
      </c>
      <c r="F26" s="4">
        <v>21.85</v>
      </c>
      <c r="G26" s="4">
        <v>26.6</v>
      </c>
      <c r="H26" s="4">
        <v>38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13.3</v>
      </c>
      <c r="F27" s="4">
        <v>21.85</v>
      </c>
      <c r="G27" s="4">
        <v>26.6</v>
      </c>
      <c r="H27" s="4">
        <v>38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13.3</v>
      </c>
      <c r="F28" s="4">
        <v>21.85</v>
      </c>
      <c r="G28" s="4">
        <v>26.6</v>
      </c>
      <c r="H28" s="4">
        <v>38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13.3</v>
      </c>
      <c r="F29" s="4">
        <v>21.85</v>
      </c>
      <c r="G29" s="4">
        <v>26.6</v>
      </c>
      <c r="H29" s="4">
        <v>38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13.3</v>
      </c>
      <c r="F30" s="4">
        <v>21.85</v>
      </c>
      <c r="G30" s="4">
        <v>26.6</v>
      </c>
      <c r="H30" s="4">
        <v>38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13.3</v>
      </c>
      <c r="F31" s="4">
        <v>21.85</v>
      </c>
      <c r="G31" s="4">
        <v>26.6</v>
      </c>
      <c r="H31" s="4">
        <v>38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13.3</v>
      </c>
      <c r="F32" s="4">
        <v>21.85</v>
      </c>
      <c r="G32" s="4">
        <v>26.6</v>
      </c>
      <c r="H32" s="4">
        <v>38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13.3</v>
      </c>
      <c r="F33" s="4">
        <v>21.85</v>
      </c>
      <c r="G33" s="4">
        <v>26.6</v>
      </c>
      <c r="H33" s="4">
        <v>38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13.3</v>
      </c>
      <c r="F34" s="4">
        <v>21.85</v>
      </c>
      <c r="G34" s="4">
        <v>26.6</v>
      </c>
      <c r="H34" s="4">
        <v>38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13.3</v>
      </c>
      <c r="F35" s="4">
        <v>21.85</v>
      </c>
      <c r="G35" s="4">
        <v>26.6</v>
      </c>
      <c r="H35" s="4">
        <v>38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13.3</v>
      </c>
      <c r="F36" s="4">
        <v>21.85</v>
      </c>
      <c r="G36" s="4">
        <v>26.6</v>
      </c>
      <c r="H36" s="4">
        <v>38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13.3</v>
      </c>
      <c r="F37" s="4">
        <v>21.85</v>
      </c>
      <c r="G37" s="4">
        <v>26.6</v>
      </c>
      <c r="H37" s="4">
        <v>38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13.3</v>
      </c>
      <c r="F38" s="4">
        <v>21.85</v>
      </c>
      <c r="G38" s="4">
        <v>26.6</v>
      </c>
      <c r="H38" s="4">
        <v>38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14.25</v>
      </c>
      <c r="F39" s="4">
        <v>22.8</v>
      </c>
      <c r="G39" s="4">
        <v>28.5</v>
      </c>
      <c r="H39" s="4">
        <v>39.9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15.2</v>
      </c>
      <c r="F40" s="4">
        <v>23.75</v>
      </c>
      <c r="G40" s="4">
        <v>30.4</v>
      </c>
      <c r="H40" s="4">
        <v>41.8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16.149999999999999</v>
      </c>
      <c r="F41" s="4">
        <v>24.7</v>
      </c>
      <c r="G41" s="4">
        <v>32.299999999999997</v>
      </c>
      <c r="H41" s="4">
        <v>43.7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16.149999999999999</v>
      </c>
      <c r="F42" s="4">
        <v>24.7</v>
      </c>
      <c r="G42" s="4">
        <v>32.299999999999997</v>
      </c>
      <c r="H42" s="4">
        <v>43.7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17.100000000000001</v>
      </c>
      <c r="F43" s="4">
        <v>25.65</v>
      </c>
      <c r="G43" s="4">
        <v>34.200000000000003</v>
      </c>
      <c r="H43" s="4">
        <v>45.6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18.05</v>
      </c>
      <c r="F44" s="4">
        <v>26.6</v>
      </c>
      <c r="G44" s="4">
        <v>36.1</v>
      </c>
      <c r="H44" s="4">
        <v>47.5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19</v>
      </c>
      <c r="F45" s="4">
        <v>27.55</v>
      </c>
      <c r="G45" s="4">
        <v>38</v>
      </c>
      <c r="H45" s="4">
        <v>49.4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19.95</v>
      </c>
      <c r="F46" s="4">
        <v>28.5</v>
      </c>
      <c r="G46" s="4">
        <v>39.9</v>
      </c>
      <c r="H46" s="4">
        <v>51.3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21.85</v>
      </c>
      <c r="F47" s="4">
        <v>30.4</v>
      </c>
      <c r="G47" s="4">
        <v>43.7</v>
      </c>
      <c r="H47" s="4">
        <v>55.1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22.8</v>
      </c>
      <c r="F48" s="4">
        <v>31.35</v>
      </c>
      <c r="G48" s="4">
        <v>45.6</v>
      </c>
      <c r="H48" s="4">
        <v>57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23.75</v>
      </c>
      <c r="F49" s="4">
        <v>32.299999999999997</v>
      </c>
      <c r="G49" s="4">
        <v>47.5</v>
      </c>
      <c r="H49" s="4">
        <v>58.9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24.7</v>
      </c>
      <c r="F50" s="4">
        <v>33.25</v>
      </c>
      <c r="G50" s="4">
        <v>49.4</v>
      </c>
      <c r="H50" s="4">
        <v>60.8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26.6</v>
      </c>
      <c r="F51" s="4">
        <v>35.15</v>
      </c>
      <c r="G51" s="4">
        <v>53.2</v>
      </c>
      <c r="H51" s="4">
        <v>64.599999999999994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27.55</v>
      </c>
      <c r="F52" s="4">
        <v>36.1</v>
      </c>
      <c r="G52" s="4">
        <v>55.1</v>
      </c>
      <c r="H52" s="4">
        <v>66.5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29.45</v>
      </c>
      <c r="F53" s="4">
        <v>38</v>
      </c>
      <c r="G53" s="4">
        <v>58.9</v>
      </c>
      <c r="H53" s="4">
        <v>70.3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31.35</v>
      </c>
      <c r="F54" s="4">
        <v>39.9</v>
      </c>
      <c r="G54" s="4">
        <v>62.7</v>
      </c>
      <c r="H54" s="4">
        <v>74.099999999999994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32.299999999999997</v>
      </c>
      <c r="F55" s="4">
        <v>40.85</v>
      </c>
      <c r="G55" s="4">
        <v>64.599999999999994</v>
      </c>
      <c r="H55" s="4">
        <v>76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34.200000000000003</v>
      </c>
      <c r="F56" s="4">
        <v>42.75</v>
      </c>
      <c r="G56" s="4">
        <v>68.400000000000006</v>
      </c>
      <c r="H56" s="4">
        <v>79.8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36.1</v>
      </c>
      <c r="F57" s="4">
        <v>44.65</v>
      </c>
      <c r="G57" s="4">
        <v>72.2</v>
      </c>
      <c r="H57" s="4">
        <v>83.6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40.85</v>
      </c>
      <c r="F58" s="4">
        <v>49.4</v>
      </c>
      <c r="G58" s="4">
        <v>81.7</v>
      </c>
      <c r="H58" s="4">
        <v>93.1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42.75</v>
      </c>
      <c r="F59" s="4">
        <v>51.3</v>
      </c>
      <c r="G59" s="4">
        <v>85.5</v>
      </c>
      <c r="H59" s="4">
        <v>96.9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45.6</v>
      </c>
      <c r="F60" s="4">
        <v>54.15</v>
      </c>
      <c r="G60" s="4">
        <v>91.2</v>
      </c>
      <c r="H60" s="4">
        <v>102.6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48.45</v>
      </c>
      <c r="F61" s="4">
        <v>57</v>
      </c>
      <c r="G61" s="4">
        <v>96.9</v>
      </c>
      <c r="H61" s="4">
        <v>108.3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52.25</v>
      </c>
      <c r="F62" s="4">
        <v>60.8</v>
      </c>
      <c r="G62" s="4">
        <v>104.5</v>
      </c>
      <c r="H62" s="4">
        <v>115.9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55.1</v>
      </c>
      <c r="F63" s="4">
        <v>63.65</v>
      </c>
      <c r="G63" s="4">
        <v>110.2</v>
      </c>
      <c r="H63" s="4">
        <v>121.6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57.95</v>
      </c>
      <c r="F64" s="4">
        <v>66.5</v>
      </c>
      <c r="G64" s="4">
        <v>115.9</v>
      </c>
      <c r="H64" s="4">
        <v>127.3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60.8</v>
      </c>
      <c r="F65" s="4">
        <v>69.349999999999994</v>
      </c>
      <c r="G65" s="4">
        <v>121.6</v>
      </c>
      <c r="H65" s="4">
        <v>133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63.65</v>
      </c>
      <c r="F66" s="4">
        <v>72.2</v>
      </c>
      <c r="G66" s="4">
        <v>127.3</v>
      </c>
      <c r="H66" s="4">
        <v>138.69999999999999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66.5</v>
      </c>
      <c r="F67" s="4">
        <v>75.05</v>
      </c>
      <c r="G67" s="4">
        <v>133</v>
      </c>
      <c r="H67" s="4">
        <v>144.4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69.349999999999994</v>
      </c>
      <c r="F68" s="4">
        <v>77.900000000000006</v>
      </c>
      <c r="G68" s="4">
        <v>138.69999999999999</v>
      </c>
      <c r="H68" s="4">
        <v>150.1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72.2</v>
      </c>
      <c r="F69" s="4">
        <v>80.75</v>
      </c>
      <c r="G69" s="4">
        <v>144.4</v>
      </c>
      <c r="H69" s="4">
        <v>155.80000000000001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76</v>
      </c>
      <c r="F70" s="4">
        <v>84.55</v>
      </c>
      <c r="G70" s="4">
        <v>152</v>
      </c>
      <c r="H70" s="4">
        <v>163.4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78.849999999999994</v>
      </c>
      <c r="F71" s="4">
        <v>87.4</v>
      </c>
      <c r="G71" s="4">
        <v>157.69999999999999</v>
      </c>
      <c r="H71" s="4">
        <v>169.1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82.65</v>
      </c>
      <c r="F72" s="4">
        <v>91.2</v>
      </c>
      <c r="G72" s="4">
        <v>165.3</v>
      </c>
      <c r="H72" s="4">
        <v>176.7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82.65</v>
      </c>
      <c r="F73" s="4">
        <v>91.2</v>
      </c>
      <c r="G73" s="4">
        <v>165.3</v>
      </c>
      <c r="H73" s="4">
        <v>176.7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82.65</v>
      </c>
      <c r="F74" s="4">
        <v>91.2</v>
      </c>
      <c r="G74" s="4">
        <v>165.3</v>
      </c>
      <c r="H74" s="4">
        <v>176.7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82.65</v>
      </c>
      <c r="F75" s="4">
        <v>91.2</v>
      </c>
      <c r="G75" s="4">
        <v>165.3</v>
      </c>
      <c r="H75" s="4">
        <v>176.7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85.5</v>
      </c>
      <c r="F76" s="4">
        <v>94.05</v>
      </c>
      <c r="G76" s="4">
        <v>171</v>
      </c>
      <c r="H76" s="4">
        <v>182.4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88.35</v>
      </c>
      <c r="F77" s="4">
        <v>96.9</v>
      </c>
      <c r="G77" s="4">
        <v>176.7</v>
      </c>
      <c r="H77" s="4">
        <v>188.1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91.2</v>
      </c>
      <c r="F78" s="4">
        <v>99.75</v>
      </c>
      <c r="G78" s="4">
        <v>182.4</v>
      </c>
      <c r="H78" s="4">
        <v>193.8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94.05</v>
      </c>
      <c r="F79" s="4">
        <v>102.6</v>
      </c>
      <c r="G79" s="4">
        <v>188.1</v>
      </c>
      <c r="H79" s="4">
        <v>199.5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96.9</v>
      </c>
      <c r="F80" s="4">
        <v>105.45</v>
      </c>
      <c r="G80" s="4">
        <v>193.8</v>
      </c>
      <c r="H80" s="4">
        <v>205.2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99.75</v>
      </c>
      <c r="F81" s="4">
        <v>108.3</v>
      </c>
      <c r="G81" s="4">
        <v>199.5</v>
      </c>
      <c r="H81" s="4">
        <v>210.9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102.6</v>
      </c>
      <c r="F82" s="4">
        <v>111.15</v>
      </c>
      <c r="G82" s="4">
        <v>205.2</v>
      </c>
      <c r="H82" s="4">
        <v>216.6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104.5</v>
      </c>
      <c r="F83" s="4">
        <v>113.05</v>
      </c>
      <c r="G83" s="4">
        <v>209</v>
      </c>
      <c r="H83" s="4">
        <v>220.4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106.4</v>
      </c>
      <c r="F84" s="4">
        <v>114.95</v>
      </c>
      <c r="G84" s="4">
        <v>212.8</v>
      </c>
      <c r="H84" s="4">
        <v>224.2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107.35</v>
      </c>
      <c r="F85" s="4">
        <v>115.9</v>
      </c>
      <c r="G85" s="4">
        <v>214.7</v>
      </c>
      <c r="H85" s="4">
        <v>226.1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107.35</v>
      </c>
      <c r="F86" s="4">
        <v>115.9</v>
      </c>
      <c r="G86" s="4">
        <v>214.7</v>
      </c>
      <c r="H86" s="4">
        <v>226.1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107.35</v>
      </c>
      <c r="F87" s="4">
        <v>115.9</v>
      </c>
      <c r="G87" s="4">
        <v>214.7</v>
      </c>
      <c r="H87" s="4">
        <v>226.1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BCCE9-499F-494D-9C8A-97C888CBA1C2}">
  <sheetPr codeName="Sheet78">
    <tabColor theme="7" tint="0.79998168889431442"/>
  </sheetPr>
  <dimension ref="B1:O87"/>
  <sheetViews>
    <sheetView showGridLines="0" zoomScale="70" zoomScaleNormal="70" workbookViewId="0"/>
  </sheetViews>
  <sheetFormatPr baseColWidth="10" defaultColWidth="8.83203125" defaultRowHeight="15"/>
  <cols>
    <col min="2" max="2" width="36.1640625" style="1" customWidth="1"/>
    <col min="3" max="3" width="14.83203125" customWidth="1"/>
    <col min="4" max="4" width="7.6640625" customWidth="1"/>
  </cols>
  <sheetData>
    <row r="1" spans="2:15">
      <c r="B1" s="37"/>
    </row>
    <row r="2" spans="2:15">
      <c r="B2" s="37" t="s">
        <v>98</v>
      </c>
    </row>
    <row r="3" spans="2:15">
      <c r="B3" s="32"/>
    </row>
    <row r="4" spans="2:15">
      <c r="B4" s="30"/>
    </row>
    <row r="6" spans="2:15">
      <c r="B6" s="38" t="s">
        <v>54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>
      <c r="B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>
      <c r="B8" s="32" t="s">
        <v>116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>
      <c r="B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>
      <c r="B10"/>
      <c r="C10" s="2"/>
      <c r="D10" s="2"/>
      <c r="E10" s="176" t="s">
        <v>18</v>
      </c>
      <c r="F10" s="177"/>
      <c r="G10" s="177"/>
      <c r="H10" s="178"/>
    </row>
    <row r="11" spans="2:15">
      <c r="C11" t="s">
        <v>18</v>
      </c>
      <c r="E11" s="6" t="s">
        <v>19</v>
      </c>
      <c r="F11" s="6" t="s">
        <v>35</v>
      </c>
      <c r="G11" s="6" t="s">
        <v>34</v>
      </c>
      <c r="H11" s="6" t="s">
        <v>33</v>
      </c>
      <c r="I11" s="6"/>
      <c r="J11" s="6"/>
      <c r="K11" s="6"/>
      <c r="L11" s="6"/>
      <c r="M11" s="6"/>
      <c r="N11" s="6"/>
      <c r="O11" s="6"/>
    </row>
    <row r="12" spans="2:15">
      <c r="C12" t="s">
        <v>14</v>
      </c>
      <c r="E12" s="1" t="s">
        <v>16</v>
      </c>
      <c r="F12" s="1" t="s">
        <v>16</v>
      </c>
      <c r="G12" s="1" t="s">
        <v>16</v>
      </c>
      <c r="H12" s="1" t="s">
        <v>16</v>
      </c>
      <c r="I12" s="1"/>
      <c r="J12" s="1"/>
      <c r="K12" s="1"/>
      <c r="L12" s="1"/>
      <c r="M12" s="1"/>
      <c r="N12" s="1"/>
      <c r="O12" s="1"/>
    </row>
    <row r="13" spans="2:15">
      <c r="C13" t="s">
        <v>15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/>
      <c r="K13" s="1"/>
      <c r="L13" s="1"/>
      <c r="M13" s="1"/>
      <c r="N13" s="1"/>
      <c r="O13" s="1"/>
    </row>
    <row r="14" spans="2:15">
      <c r="C14" s="1" t="s">
        <v>17</v>
      </c>
      <c r="D14" s="1"/>
    </row>
    <row r="15" spans="2:15">
      <c r="C15" s="1"/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>
      <c r="C16" s="1">
        <v>18</v>
      </c>
      <c r="D16" s="1"/>
      <c r="E16" s="4">
        <v>2.85</v>
      </c>
      <c r="F16" s="4">
        <v>5.7</v>
      </c>
      <c r="G16" s="4">
        <v>5.7</v>
      </c>
      <c r="H16" s="4">
        <v>9.5</v>
      </c>
      <c r="I16" s="4"/>
      <c r="J16" s="4"/>
      <c r="K16" s="4"/>
      <c r="L16" s="4"/>
      <c r="M16" s="4"/>
      <c r="N16" s="4"/>
      <c r="O16" s="4"/>
    </row>
    <row r="17" spans="3:15">
      <c r="C17" s="1">
        <v>19</v>
      </c>
      <c r="D17" s="1"/>
      <c r="E17" s="4">
        <v>2.85</v>
      </c>
      <c r="F17" s="4">
        <v>5.7</v>
      </c>
      <c r="G17" s="4">
        <v>5.7</v>
      </c>
      <c r="H17" s="4">
        <v>9.5</v>
      </c>
      <c r="I17" s="4"/>
      <c r="J17" s="4"/>
      <c r="K17" s="4"/>
      <c r="L17" s="4"/>
      <c r="M17" s="4"/>
      <c r="N17" s="4"/>
      <c r="O17" s="4"/>
    </row>
    <row r="18" spans="3:15">
      <c r="C18" s="1">
        <v>20</v>
      </c>
      <c r="D18" s="1"/>
      <c r="E18" s="4">
        <v>2.85</v>
      </c>
      <c r="F18" s="4">
        <v>5.7</v>
      </c>
      <c r="G18" s="4">
        <v>5.7</v>
      </c>
      <c r="H18" s="4">
        <v>9.5</v>
      </c>
      <c r="I18" s="4"/>
      <c r="J18" s="4"/>
      <c r="K18" s="4"/>
      <c r="L18" s="4"/>
      <c r="M18" s="4"/>
      <c r="N18" s="4"/>
      <c r="O18" s="4"/>
    </row>
    <row r="19" spans="3:15">
      <c r="C19" s="1">
        <v>21</v>
      </c>
      <c r="D19" s="1"/>
      <c r="E19" s="4">
        <v>2.85</v>
      </c>
      <c r="F19" s="4">
        <v>5.7</v>
      </c>
      <c r="G19" s="4">
        <v>5.7</v>
      </c>
      <c r="H19" s="4">
        <v>9.5</v>
      </c>
      <c r="I19" s="4"/>
      <c r="J19" s="4"/>
      <c r="K19" s="4"/>
      <c r="L19" s="4"/>
      <c r="M19" s="4"/>
      <c r="N19" s="4"/>
      <c r="O19" s="4"/>
    </row>
    <row r="20" spans="3:15">
      <c r="C20" s="1">
        <v>22</v>
      </c>
      <c r="D20" s="1"/>
      <c r="E20" s="4">
        <v>2.85</v>
      </c>
      <c r="F20" s="4">
        <v>5.7</v>
      </c>
      <c r="G20" s="4">
        <v>5.7</v>
      </c>
      <c r="H20" s="4">
        <v>9.5</v>
      </c>
      <c r="I20" s="4"/>
      <c r="J20" s="4"/>
      <c r="K20" s="4"/>
      <c r="L20" s="4"/>
      <c r="M20" s="4"/>
      <c r="N20" s="4"/>
      <c r="O20" s="4"/>
    </row>
    <row r="21" spans="3:15">
      <c r="C21" s="1">
        <v>23</v>
      </c>
      <c r="D21" s="1"/>
      <c r="E21" s="4">
        <v>2.85</v>
      </c>
      <c r="F21" s="4">
        <v>5.7</v>
      </c>
      <c r="G21" s="4">
        <v>5.7</v>
      </c>
      <c r="H21" s="4">
        <v>9.5</v>
      </c>
      <c r="I21" s="4"/>
      <c r="J21" s="4"/>
      <c r="K21" s="4"/>
      <c r="L21" s="4"/>
      <c r="M21" s="4"/>
      <c r="N21" s="4"/>
      <c r="O21" s="4"/>
    </row>
    <row r="22" spans="3:15">
      <c r="C22" s="1">
        <v>24</v>
      </c>
      <c r="D22" s="1"/>
      <c r="E22" s="4">
        <v>2.85</v>
      </c>
      <c r="F22" s="4">
        <v>5.7</v>
      </c>
      <c r="G22" s="4">
        <v>5.7</v>
      </c>
      <c r="H22" s="4">
        <v>9.5</v>
      </c>
      <c r="I22" s="4"/>
      <c r="J22" s="4"/>
      <c r="K22" s="4"/>
      <c r="L22" s="4"/>
      <c r="M22" s="4"/>
      <c r="N22" s="4"/>
      <c r="O22" s="4"/>
    </row>
    <row r="23" spans="3:15">
      <c r="C23" s="1">
        <v>25</v>
      </c>
      <c r="D23" s="1"/>
      <c r="E23" s="4">
        <v>2.85</v>
      </c>
      <c r="F23" s="4">
        <v>5.7</v>
      </c>
      <c r="G23" s="4">
        <v>5.7</v>
      </c>
      <c r="H23" s="4">
        <v>9.5</v>
      </c>
      <c r="I23" s="4"/>
      <c r="J23" s="4"/>
      <c r="K23" s="4"/>
      <c r="L23" s="4"/>
      <c r="M23" s="4"/>
      <c r="N23" s="4"/>
      <c r="O23" s="4"/>
    </row>
    <row r="24" spans="3:15">
      <c r="C24" s="1">
        <v>26</v>
      </c>
      <c r="D24" s="1"/>
      <c r="E24" s="4">
        <v>2.85</v>
      </c>
      <c r="F24" s="4">
        <v>5.7</v>
      </c>
      <c r="G24" s="4">
        <v>5.7</v>
      </c>
      <c r="H24" s="4">
        <v>9.5</v>
      </c>
      <c r="I24" s="4"/>
      <c r="J24" s="4"/>
      <c r="K24" s="4"/>
      <c r="L24" s="4"/>
      <c r="M24" s="4"/>
      <c r="N24" s="4"/>
      <c r="O24" s="4"/>
    </row>
    <row r="25" spans="3:15">
      <c r="C25" s="1">
        <v>27</v>
      </c>
      <c r="D25" s="1"/>
      <c r="E25" s="4">
        <v>2.85</v>
      </c>
      <c r="F25" s="4">
        <v>5.7</v>
      </c>
      <c r="G25" s="4">
        <v>5.7</v>
      </c>
      <c r="H25" s="4">
        <v>9.5</v>
      </c>
      <c r="I25" s="4"/>
      <c r="J25" s="4"/>
      <c r="K25" s="4"/>
      <c r="L25" s="4"/>
      <c r="M25" s="4"/>
      <c r="N25" s="4"/>
      <c r="O25" s="4"/>
    </row>
    <row r="26" spans="3:15">
      <c r="C26" s="1">
        <v>28</v>
      </c>
      <c r="D26" s="1"/>
      <c r="E26" s="4">
        <v>2.85</v>
      </c>
      <c r="F26" s="4">
        <v>5.7</v>
      </c>
      <c r="G26" s="4">
        <v>5.7</v>
      </c>
      <c r="H26" s="4">
        <v>9.5</v>
      </c>
      <c r="I26" s="4"/>
      <c r="J26" s="4"/>
      <c r="K26" s="4"/>
      <c r="L26" s="4"/>
      <c r="M26" s="4"/>
      <c r="N26" s="4"/>
      <c r="O26" s="4"/>
    </row>
    <row r="27" spans="3:15">
      <c r="C27" s="1">
        <v>29</v>
      </c>
      <c r="D27" s="1"/>
      <c r="E27" s="4">
        <v>2.85</v>
      </c>
      <c r="F27" s="4">
        <v>5.7</v>
      </c>
      <c r="G27" s="4">
        <v>5.7</v>
      </c>
      <c r="H27" s="4">
        <v>9.5</v>
      </c>
      <c r="I27" s="4"/>
      <c r="J27" s="4"/>
      <c r="K27" s="4"/>
      <c r="L27" s="4"/>
      <c r="M27" s="4"/>
      <c r="N27" s="4"/>
      <c r="O27" s="4"/>
    </row>
    <row r="28" spans="3:15">
      <c r="C28" s="1">
        <v>30</v>
      </c>
      <c r="D28" s="1"/>
      <c r="E28" s="4">
        <v>2.85</v>
      </c>
      <c r="F28" s="4">
        <v>5.7</v>
      </c>
      <c r="G28" s="4">
        <v>5.7</v>
      </c>
      <c r="H28" s="4">
        <v>9.5</v>
      </c>
      <c r="I28" s="4"/>
      <c r="J28" s="4"/>
      <c r="K28" s="4"/>
      <c r="L28" s="4"/>
      <c r="M28" s="4"/>
      <c r="N28" s="4"/>
      <c r="O28" s="4"/>
    </row>
    <row r="29" spans="3:15">
      <c r="C29" s="1">
        <v>31</v>
      </c>
      <c r="D29" s="1"/>
      <c r="E29" s="4">
        <v>2.85</v>
      </c>
      <c r="F29" s="4">
        <v>5.7</v>
      </c>
      <c r="G29" s="4">
        <v>5.7</v>
      </c>
      <c r="H29" s="4">
        <v>9.5</v>
      </c>
      <c r="I29" s="4"/>
      <c r="J29" s="4"/>
      <c r="K29" s="4"/>
      <c r="L29" s="4"/>
      <c r="M29" s="4"/>
      <c r="N29" s="4"/>
      <c r="O29" s="4"/>
    </row>
    <row r="30" spans="3:15">
      <c r="C30" s="1">
        <v>32</v>
      </c>
      <c r="D30" s="1"/>
      <c r="E30" s="4">
        <v>2.85</v>
      </c>
      <c r="F30" s="4">
        <v>5.7</v>
      </c>
      <c r="G30" s="4">
        <v>5.7</v>
      </c>
      <c r="H30" s="4">
        <v>9.5</v>
      </c>
      <c r="I30" s="4"/>
      <c r="J30" s="4"/>
      <c r="K30" s="4"/>
      <c r="L30" s="4"/>
      <c r="M30" s="4"/>
      <c r="N30" s="4"/>
      <c r="O30" s="4"/>
    </row>
    <row r="31" spans="3:15">
      <c r="C31" s="1">
        <v>33</v>
      </c>
      <c r="D31" s="1"/>
      <c r="E31" s="4">
        <v>2.85</v>
      </c>
      <c r="F31" s="4">
        <v>5.7</v>
      </c>
      <c r="G31" s="4">
        <v>5.7</v>
      </c>
      <c r="H31" s="4">
        <v>9.5</v>
      </c>
      <c r="I31" s="4"/>
      <c r="J31" s="4"/>
      <c r="K31" s="4"/>
      <c r="L31" s="4"/>
      <c r="M31" s="4"/>
      <c r="N31" s="4"/>
      <c r="O31" s="4"/>
    </row>
    <row r="32" spans="3:15">
      <c r="C32" s="1">
        <v>34</v>
      </c>
      <c r="D32" s="1"/>
      <c r="E32" s="4">
        <v>2.85</v>
      </c>
      <c r="F32" s="4">
        <v>5.7</v>
      </c>
      <c r="G32" s="4">
        <v>5.7</v>
      </c>
      <c r="H32" s="4">
        <v>9.5</v>
      </c>
      <c r="I32" s="4"/>
      <c r="J32" s="4"/>
      <c r="K32" s="4"/>
      <c r="L32" s="4"/>
      <c r="M32" s="4"/>
      <c r="N32" s="4"/>
      <c r="O32" s="4"/>
    </row>
    <row r="33" spans="3:15">
      <c r="C33" s="1">
        <v>35</v>
      </c>
      <c r="D33" s="1"/>
      <c r="E33" s="4">
        <v>2.85</v>
      </c>
      <c r="F33" s="4">
        <v>5.7</v>
      </c>
      <c r="G33" s="4">
        <v>5.7</v>
      </c>
      <c r="H33" s="4">
        <v>9.5</v>
      </c>
      <c r="I33" s="4"/>
      <c r="J33" s="4"/>
      <c r="K33" s="4"/>
      <c r="L33" s="4"/>
      <c r="M33" s="4"/>
      <c r="N33" s="4"/>
      <c r="O33" s="4"/>
    </row>
    <row r="34" spans="3:15">
      <c r="C34" s="1">
        <v>36</v>
      </c>
      <c r="D34" s="1"/>
      <c r="E34" s="4">
        <v>2.85</v>
      </c>
      <c r="F34" s="4">
        <v>5.7</v>
      </c>
      <c r="G34" s="4">
        <v>5.7</v>
      </c>
      <c r="H34" s="4">
        <v>9.5</v>
      </c>
      <c r="I34" s="4"/>
      <c r="J34" s="4"/>
      <c r="K34" s="4"/>
      <c r="L34" s="4"/>
      <c r="M34" s="4"/>
      <c r="N34" s="4"/>
      <c r="O34" s="4"/>
    </row>
    <row r="35" spans="3:15">
      <c r="C35" s="1">
        <v>37</v>
      </c>
      <c r="D35" s="1"/>
      <c r="E35" s="4">
        <v>2.85</v>
      </c>
      <c r="F35" s="4">
        <v>5.7</v>
      </c>
      <c r="G35" s="4">
        <v>5.7</v>
      </c>
      <c r="H35" s="4">
        <v>9.5</v>
      </c>
      <c r="I35" s="4"/>
      <c r="J35" s="4"/>
      <c r="K35" s="4"/>
      <c r="L35" s="4"/>
      <c r="M35" s="4"/>
      <c r="N35" s="4"/>
      <c r="O35" s="4"/>
    </row>
    <row r="36" spans="3:15">
      <c r="C36" s="1">
        <v>38</v>
      </c>
      <c r="D36" s="1"/>
      <c r="E36" s="4">
        <v>2.85</v>
      </c>
      <c r="F36" s="4">
        <v>5.7</v>
      </c>
      <c r="G36" s="4">
        <v>5.7</v>
      </c>
      <c r="H36" s="4">
        <v>9.5</v>
      </c>
      <c r="I36" s="4"/>
      <c r="J36" s="4"/>
      <c r="K36" s="4"/>
      <c r="L36" s="4"/>
      <c r="M36" s="4"/>
      <c r="N36" s="4"/>
      <c r="O36" s="4"/>
    </row>
    <row r="37" spans="3:15">
      <c r="C37" s="1">
        <v>39</v>
      </c>
      <c r="D37" s="1"/>
      <c r="E37" s="4">
        <v>2.85</v>
      </c>
      <c r="F37" s="4">
        <v>5.7</v>
      </c>
      <c r="G37" s="4">
        <v>5.7</v>
      </c>
      <c r="H37" s="4">
        <v>9.5</v>
      </c>
      <c r="I37" s="4"/>
      <c r="J37" s="4"/>
      <c r="K37" s="4"/>
      <c r="L37" s="4"/>
      <c r="M37" s="4"/>
      <c r="N37" s="4"/>
      <c r="O37" s="4"/>
    </row>
    <row r="38" spans="3:15">
      <c r="C38" s="1">
        <v>40</v>
      </c>
      <c r="D38" s="1"/>
      <c r="E38" s="4">
        <v>2.85</v>
      </c>
      <c r="F38" s="4">
        <v>5.7</v>
      </c>
      <c r="G38" s="4">
        <v>5.7</v>
      </c>
      <c r="H38" s="4">
        <v>9.5</v>
      </c>
      <c r="I38" s="4"/>
      <c r="J38" s="4"/>
      <c r="K38" s="4"/>
      <c r="L38" s="4"/>
      <c r="M38" s="4"/>
      <c r="N38" s="4"/>
      <c r="O38" s="4"/>
    </row>
    <row r="39" spans="3:15">
      <c r="C39" s="1">
        <v>41</v>
      </c>
      <c r="D39" s="1"/>
      <c r="E39" s="4">
        <v>2.85</v>
      </c>
      <c r="F39" s="4">
        <v>5.7</v>
      </c>
      <c r="G39" s="4">
        <v>5.7</v>
      </c>
      <c r="H39" s="4">
        <v>9.5</v>
      </c>
      <c r="I39" s="4"/>
      <c r="J39" s="4"/>
      <c r="K39" s="4"/>
      <c r="L39" s="4"/>
      <c r="M39" s="4"/>
      <c r="N39" s="4"/>
      <c r="O39" s="4"/>
    </row>
    <row r="40" spans="3:15">
      <c r="C40" s="1">
        <v>42</v>
      </c>
      <c r="D40" s="1"/>
      <c r="E40" s="4">
        <v>2.85</v>
      </c>
      <c r="F40" s="4">
        <v>5.7</v>
      </c>
      <c r="G40" s="4">
        <v>5.7</v>
      </c>
      <c r="H40" s="4">
        <v>9.5</v>
      </c>
      <c r="I40" s="4"/>
      <c r="J40" s="4"/>
      <c r="K40" s="4"/>
      <c r="L40" s="4"/>
      <c r="M40" s="4"/>
      <c r="N40" s="4"/>
      <c r="O40" s="4"/>
    </row>
    <row r="41" spans="3:15">
      <c r="C41" s="1">
        <v>43</v>
      </c>
      <c r="D41" s="1"/>
      <c r="E41" s="4">
        <v>2.85</v>
      </c>
      <c r="F41" s="4">
        <v>5.7</v>
      </c>
      <c r="G41" s="4">
        <v>5.7</v>
      </c>
      <c r="H41" s="4">
        <v>9.5</v>
      </c>
      <c r="I41" s="4"/>
      <c r="J41" s="4"/>
      <c r="K41" s="4"/>
      <c r="L41" s="4"/>
      <c r="M41" s="4"/>
      <c r="N41" s="4"/>
      <c r="O41" s="4"/>
    </row>
    <row r="42" spans="3:15">
      <c r="C42" s="1">
        <v>44</v>
      </c>
      <c r="D42" s="1"/>
      <c r="E42" s="4">
        <v>2.85</v>
      </c>
      <c r="F42" s="4">
        <v>5.7</v>
      </c>
      <c r="G42" s="4">
        <v>5.7</v>
      </c>
      <c r="H42" s="4">
        <v>9.5</v>
      </c>
      <c r="I42" s="4"/>
      <c r="J42" s="4"/>
      <c r="K42" s="4"/>
      <c r="L42" s="4"/>
      <c r="M42" s="4"/>
      <c r="N42" s="4"/>
      <c r="O42" s="4"/>
    </row>
    <row r="43" spans="3:15">
      <c r="C43" s="1">
        <v>45</v>
      </c>
      <c r="D43" s="1"/>
      <c r="E43" s="4">
        <v>2.85</v>
      </c>
      <c r="F43" s="4">
        <v>5.7</v>
      </c>
      <c r="G43" s="4">
        <v>5.7</v>
      </c>
      <c r="H43" s="4">
        <v>9.5</v>
      </c>
      <c r="I43" s="4"/>
      <c r="J43" s="4"/>
      <c r="K43" s="4"/>
      <c r="L43" s="4"/>
      <c r="M43" s="4"/>
      <c r="N43" s="4"/>
      <c r="O43" s="4"/>
    </row>
    <row r="44" spans="3:15">
      <c r="C44" s="1">
        <v>46</v>
      </c>
      <c r="D44" s="1"/>
      <c r="E44" s="4">
        <v>2.85</v>
      </c>
      <c r="F44" s="4">
        <v>5.7</v>
      </c>
      <c r="G44" s="4">
        <v>5.7</v>
      </c>
      <c r="H44" s="4">
        <v>9.5</v>
      </c>
      <c r="I44" s="4"/>
      <c r="J44" s="4"/>
      <c r="K44" s="4"/>
      <c r="L44" s="4"/>
      <c r="M44" s="4"/>
      <c r="N44" s="4"/>
      <c r="O44" s="4"/>
    </row>
    <row r="45" spans="3:15">
      <c r="C45" s="1">
        <v>47</v>
      </c>
      <c r="D45" s="1"/>
      <c r="E45" s="4">
        <v>3.8</v>
      </c>
      <c r="F45" s="4">
        <v>6.65</v>
      </c>
      <c r="G45" s="4">
        <v>7.6</v>
      </c>
      <c r="H45" s="4">
        <v>11.4</v>
      </c>
      <c r="I45" s="4"/>
      <c r="J45" s="4"/>
      <c r="K45" s="4"/>
      <c r="L45" s="4"/>
      <c r="M45" s="4"/>
      <c r="N45" s="4"/>
      <c r="O45" s="4"/>
    </row>
    <row r="46" spans="3:15">
      <c r="C46" s="1">
        <v>48</v>
      </c>
      <c r="D46" s="1"/>
      <c r="E46" s="4">
        <v>3.8</v>
      </c>
      <c r="F46" s="4">
        <v>6.65</v>
      </c>
      <c r="G46" s="4">
        <v>7.6</v>
      </c>
      <c r="H46" s="4">
        <v>11.4</v>
      </c>
      <c r="I46" s="4"/>
      <c r="J46" s="4"/>
      <c r="K46" s="4"/>
      <c r="L46" s="4"/>
      <c r="M46" s="4"/>
      <c r="N46" s="4"/>
      <c r="O46" s="4"/>
    </row>
    <row r="47" spans="3:15">
      <c r="C47" s="1">
        <v>49</v>
      </c>
      <c r="D47" s="1"/>
      <c r="E47" s="4">
        <v>3.8</v>
      </c>
      <c r="F47" s="4">
        <v>6.65</v>
      </c>
      <c r="G47" s="4">
        <v>7.6</v>
      </c>
      <c r="H47" s="4">
        <v>11.4</v>
      </c>
      <c r="I47" s="4"/>
      <c r="J47" s="4"/>
      <c r="K47" s="4"/>
      <c r="L47" s="4"/>
      <c r="M47" s="4"/>
      <c r="N47" s="4"/>
      <c r="O47" s="4"/>
    </row>
    <row r="48" spans="3:15">
      <c r="C48" s="1">
        <v>50</v>
      </c>
      <c r="D48" s="1"/>
      <c r="E48" s="4">
        <v>3.8</v>
      </c>
      <c r="F48" s="4">
        <v>6.65</v>
      </c>
      <c r="G48" s="4">
        <v>7.6</v>
      </c>
      <c r="H48" s="4">
        <v>11.4</v>
      </c>
      <c r="I48" s="4"/>
      <c r="J48" s="4"/>
      <c r="K48" s="4"/>
      <c r="L48" s="4"/>
      <c r="M48" s="4"/>
      <c r="N48" s="4"/>
      <c r="O48" s="4"/>
    </row>
    <row r="49" spans="3:15">
      <c r="C49" s="1">
        <v>51</v>
      </c>
      <c r="D49" s="1"/>
      <c r="E49" s="4">
        <v>4.75</v>
      </c>
      <c r="F49" s="4">
        <v>7.6</v>
      </c>
      <c r="G49" s="4">
        <v>9.5</v>
      </c>
      <c r="H49" s="4">
        <v>13.3</v>
      </c>
      <c r="I49" s="4"/>
      <c r="J49" s="4"/>
      <c r="K49" s="4"/>
      <c r="L49" s="4"/>
      <c r="M49" s="4"/>
      <c r="N49" s="4"/>
      <c r="O49" s="4"/>
    </row>
    <row r="50" spans="3:15">
      <c r="C50" s="1">
        <v>52</v>
      </c>
      <c r="D50" s="1"/>
      <c r="E50" s="4">
        <v>4.75</v>
      </c>
      <c r="F50" s="4">
        <v>7.6</v>
      </c>
      <c r="G50" s="4">
        <v>9.5</v>
      </c>
      <c r="H50" s="4">
        <v>13.3</v>
      </c>
      <c r="I50" s="4"/>
      <c r="J50" s="4"/>
      <c r="K50" s="4"/>
      <c r="L50" s="4"/>
      <c r="M50" s="4"/>
      <c r="N50" s="4"/>
      <c r="O50" s="4"/>
    </row>
    <row r="51" spans="3:15">
      <c r="C51" s="1">
        <v>53</v>
      </c>
      <c r="D51" s="1"/>
      <c r="E51" s="4">
        <v>4.75</v>
      </c>
      <c r="F51" s="4">
        <v>7.6</v>
      </c>
      <c r="G51" s="4">
        <v>9.5</v>
      </c>
      <c r="H51" s="4">
        <v>13.3</v>
      </c>
      <c r="I51" s="4"/>
      <c r="J51" s="4"/>
      <c r="K51" s="4"/>
      <c r="L51" s="4"/>
      <c r="M51" s="4"/>
      <c r="N51" s="4"/>
      <c r="O51" s="4"/>
    </row>
    <row r="52" spans="3:15">
      <c r="C52" s="1">
        <v>54</v>
      </c>
      <c r="D52" s="1"/>
      <c r="E52" s="4">
        <v>5.7</v>
      </c>
      <c r="F52" s="4">
        <v>8.5500000000000007</v>
      </c>
      <c r="G52" s="4">
        <v>11.4</v>
      </c>
      <c r="H52" s="4">
        <v>15.2</v>
      </c>
      <c r="I52" s="4"/>
      <c r="J52" s="4"/>
      <c r="K52" s="4"/>
      <c r="L52" s="4"/>
      <c r="M52" s="4"/>
      <c r="N52" s="4"/>
      <c r="O52" s="4"/>
    </row>
    <row r="53" spans="3:15">
      <c r="C53" s="1">
        <v>55</v>
      </c>
      <c r="D53" s="1"/>
      <c r="E53" s="4">
        <v>5.7</v>
      </c>
      <c r="F53" s="4">
        <v>8.5500000000000007</v>
      </c>
      <c r="G53" s="4">
        <v>11.4</v>
      </c>
      <c r="H53" s="4">
        <v>15.2</v>
      </c>
      <c r="I53" s="4"/>
      <c r="J53" s="4"/>
      <c r="K53" s="4"/>
      <c r="L53" s="4"/>
      <c r="M53" s="4"/>
      <c r="N53" s="4"/>
      <c r="O53" s="4"/>
    </row>
    <row r="54" spans="3:15">
      <c r="C54" s="1">
        <v>56</v>
      </c>
      <c r="D54" s="1"/>
      <c r="E54" s="4">
        <v>6.65</v>
      </c>
      <c r="F54" s="4">
        <v>9.5</v>
      </c>
      <c r="G54" s="4">
        <v>13.3</v>
      </c>
      <c r="H54" s="4">
        <v>17.100000000000001</v>
      </c>
      <c r="I54" s="4"/>
      <c r="J54" s="4"/>
      <c r="K54" s="4"/>
      <c r="L54" s="4"/>
      <c r="M54" s="4"/>
      <c r="N54" s="4"/>
      <c r="O54" s="4"/>
    </row>
    <row r="55" spans="3:15">
      <c r="C55" s="1">
        <v>57</v>
      </c>
      <c r="D55" s="1"/>
      <c r="E55" s="4">
        <v>6.65</v>
      </c>
      <c r="F55" s="4">
        <v>9.5</v>
      </c>
      <c r="G55" s="4">
        <v>13.3</v>
      </c>
      <c r="H55" s="4">
        <v>17.100000000000001</v>
      </c>
      <c r="I55" s="4"/>
      <c r="J55" s="4"/>
      <c r="K55" s="4"/>
      <c r="L55" s="4"/>
      <c r="M55" s="4"/>
      <c r="N55" s="4"/>
      <c r="O55" s="4"/>
    </row>
    <row r="56" spans="3:15">
      <c r="C56" s="1">
        <v>58</v>
      </c>
      <c r="D56" s="1"/>
      <c r="E56" s="4">
        <v>7.6</v>
      </c>
      <c r="F56" s="4">
        <v>10.45</v>
      </c>
      <c r="G56" s="4">
        <v>15.2</v>
      </c>
      <c r="H56" s="4">
        <v>19</v>
      </c>
      <c r="I56" s="4"/>
      <c r="J56" s="4"/>
      <c r="K56" s="4"/>
      <c r="L56" s="4"/>
      <c r="M56" s="4"/>
      <c r="N56" s="4"/>
      <c r="O56" s="4"/>
    </row>
    <row r="57" spans="3:15">
      <c r="C57" s="1">
        <v>59</v>
      </c>
      <c r="D57" s="1"/>
      <c r="E57" s="4">
        <v>8.5500000000000007</v>
      </c>
      <c r="F57" s="4">
        <v>11.4</v>
      </c>
      <c r="G57" s="4">
        <v>17.100000000000001</v>
      </c>
      <c r="H57" s="4">
        <v>20.9</v>
      </c>
      <c r="I57" s="4"/>
      <c r="J57" s="4"/>
      <c r="K57" s="4"/>
      <c r="L57" s="4"/>
      <c r="M57" s="4"/>
      <c r="N57" s="4"/>
      <c r="O57" s="4"/>
    </row>
    <row r="58" spans="3:15">
      <c r="C58" s="1">
        <v>60</v>
      </c>
      <c r="D58" s="1"/>
      <c r="E58" s="4">
        <v>9.5</v>
      </c>
      <c r="F58" s="4">
        <v>12.35</v>
      </c>
      <c r="G58" s="4">
        <v>19</v>
      </c>
      <c r="H58" s="4">
        <v>22.8</v>
      </c>
      <c r="I58" s="4"/>
      <c r="J58" s="4"/>
      <c r="K58" s="4"/>
      <c r="L58" s="4"/>
      <c r="M58" s="4"/>
      <c r="N58" s="4"/>
      <c r="O58" s="4"/>
    </row>
    <row r="59" spans="3:15">
      <c r="C59" s="1">
        <v>61</v>
      </c>
      <c r="D59" s="1"/>
      <c r="E59" s="4">
        <v>10.45</v>
      </c>
      <c r="F59" s="4">
        <v>13.3</v>
      </c>
      <c r="G59" s="4">
        <v>20.9</v>
      </c>
      <c r="H59" s="4">
        <v>24.7</v>
      </c>
      <c r="I59" s="4"/>
      <c r="J59" s="4"/>
      <c r="K59" s="4"/>
      <c r="L59" s="4"/>
      <c r="M59" s="4"/>
      <c r="N59" s="4"/>
      <c r="O59" s="4"/>
    </row>
    <row r="60" spans="3:15">
      <c r="C60" s="1">
        <v>62</v>
      </c>
      <c r="D60" s="1"/>
      <c r="E60" s="4">
        <v>11.4</v>
      </c>
      <c r="F60" s="4">
        <v>14.25</v>
      </c>
      <c r="G60" s="4">
        <v>22.8</v>
      </c>
      <c r="H60" s="4">
        <v>26.6</v>
      </c>
      <c r="I60" s="4"/>
      <c r="J60" s="4"/>
      <c r="K60" s="4"/>
      <c r="L60" s="4"/>
      <c r="M60" s="4"/>
      <c r="N60" s="4"/>
      <c r="O60" s="4"/>
    </row>
    <row r="61" spans="3:15">
      <c r="C61" s="1">
        <v>63</v>
      </c>
      <c r="D61" s="1"/>
      <c r="E61" s="4">
        <v>12.35</v>
      </c>
      <c r="F61" s="4">
        <v>15.2</v>
      </c>
      <c r="G61" s="4">
        <v>24.7</v>
      </c>
      <c r="H61" s="4">
        <v>28.5</v>
      </c>
      <c r="I61" s="4"/>
      <c r="J61" s="4"/>
      <c r="K61" s="4"/>
      <c r="L61" s="4"/>
      <c r="M61" s="4"/>
      <c r="N61" s="4"/>
      <c r="O61" s="4"/>
    </row>
    <row r="62" spans="3:15">
      <c r="C62" s="1">
        <v>64</v>
      </c>
      <c r="D62" s="1"/>
      <c r="E62" s="4">
        <v>13.3</v>
      </c>
      <c r="F62" s="4">
        <v>16.149999999999999</v>
      </c>
      <c r="G62" s="4">
        <v>26.6</v>
      </c>
      <c r="H62" s="4">
        <v>30.4</v>
      </c>
      <c r="I62" s="4"/>
      <c r="J62" s="4"/>
      <c r="K62" s="4"/>
      <c r="L62" s="4"/>
      <c r="M62" s="4"/>
      <c r="N62" s="4"/>
      <c r="O62" s="4"/>
    </row>
    <row r="63" spans="3:15">
      <c r="C63" s="1">
        <v>65</v>
      </c>
      <c r="D63" s="1"/>
      <c r="E63" s="4">
        <v>14.25</v>
      </c>
      <c r="F63" s="4">
        <v>17.100000000000001</v>
      </c>
      <c r="G63" s="4">
        <v>28.5</v>
      </c>
      <c r="H63" s="4">
        <v>32.299999999999997</v>
      </c>
      <c r="I63" s="4"/>
      <c r="J63" s="4"/>
      <c r="K63" s="4"/>
      <c r="L63" s="4"/>
      <c r="M63" s="4"/>
      <c r="N63" s="4"/>
      <c r="O63" s="4"/>
    </row>
    <row r="64" spans="3:15">
      <c r="C64" s="1">
        <v>66</v>
      </c>
      <c r="D64" s="1"/>
      <c r="E64" s="4">
        <v>16.149999999999999</v>
      </c>
      <c r="F64" s="4">
        <v>19</v>
      </c>
      <c r="G64" s="4">
        <v>32.299999999999997</v>
      </c>
      <c r="H64" s="4">
        <v>36.1</v>
      </c>
      <c r="I64" s="4"/>
      <c r="J64" s="4"/>
      <c r="K64" s="4"/>
      <c r="L64" s="4"/>
      <c r="M64" s="4"/>
      <c r="N64" s="4"/>
      <c r="O64" s="4"/>
    </row>
    <row r="65" spans="3:15">
      <c r="C65" s="1">
        <v>67</v>
      </c>
      <c r="D65" s="1"/>
      <c r="E65" s="4">
        <v>17.100000000000001</v>
      </c>
      <c r="F65" s="4">
        <v>19.95</v>
      </c>
      <c r="G65" s="4">
        <v>34.200000000000003</v>
      </c>
      <c r="H65" s="4">
        <v>38</v>
      </c>
      <c r="I65" s="4"/>
      <c r="J65" s="4"/>
      <c r="K65" s="4"/>
      <c r="L65" s="4"/>
      <c r="M65" s="4"/>
      <c r="N65" s="4"/>
      <c r="O65" s="4"/>
    </row>
    <row r="66" spans="3:15">
      <c r="C66" s="1">
        <v>68</v>
      </c>
      <c r="D66" s="1"/>
      <c r="E66" s="4">
        <v>18.05</v>
      </c>
      <c r="F66" s="4">
        <v>20.9</v>
      </c>
      <c r="G66" s="4">
        <v>36.1</v>
      </c>
      <c r="H66" s="4">
        <v>39.9</v>
      </c>
      <c r="I66" s="4"/>
      <c r="J66" s="4"/>
      <c r="K66" s="4"/>
      <c r="L66" s="4"/>
      <c r="M66" s="4"/>
      <c r="N66" s="4"/>
      <c r="O66" s="4"/>
    </row>
    <row r="67" spans="3:15">
      <c r="C67" s="1">
        <v>69</v>
      </c>
      <c r="D67" s="1"/>
      <c r="E67" s="4">
        <v>19</v>
      </c>
      <c r="F67" s="4">
        <v>21.85</v>
      </c>
      <c r="G67" s="4">
        <v>38</v>
      </c>
      <c r="H67" s="4">
        <v>41.8</v>
      </c>
      <c r="I67" s="4"/>
      <c r="J67" s="4"/>
      <c r="K67" s="4"/>
      <c r="L67" s="4"/>
      <c r="M67" s="4"/>
      <c r="N67" s="4"/>
      <c r="O67" s="4"/>
    </row>
    <row r="68" spans="3:15">
      <c r="C68" s="1">
        <v>70</v>
      </c>
      <c r="D68" s="1"/>
      <c r="E68" s="4">
        <v>20.9</v>
      </c>
      <c r="F68" s="4">
        <v>23.75</v>
      </c>
      <c r="G68" s="4">
        <v>41.8</v>
      </c>
      <c r="H68" s="4">
        <v>45.6</v>
      </c>
      <c r="I68" s="4"/>
      <c r="J68" s="4"/>
      <c r="K68" s="4"/>
      <c r="L68" s="4"/>
      <c r="M68" s="4"/>
      <c r="N68" s="4"/>
      <c r="O68" s="4"/>
    </row>
    <row r="69" spans="3:15">
      <c r="C69" s="1">
        <v>71</v>
      </c>
      <c r="D69" s="1"/>
      <c r="E69" s="4">
        <v>21.85</v>
      </c>
      <c r="F69" s="4">
        <v>24.7</v>
      </c>
      <c r="G69" s="4">
        <v>43.7</v>
      </c>
      <c r="H69" s="4">
        <v>47.5</v>
      </c>
      <c r="I69" s="4"/>
      <c r="J69" s="4"/>
      <c r="K69" s="4"/>
      <c r="L69" s="4"/>
      <c r="M69" s="4"/>
      <c r="N69" s="4"/>
      <c r="O69" s="4"/>
    </row>
    <row r="70" spans="3:15">
      <c r="C70" s="1">
        <v>72</v>
      </c>
      <c r="D70" s="1"/>
      <c r="E70" s="4">
        <v>23.75</v>
      </c>
      <c r="F70" s="4">
        <v>26.6</v>
      </c>
      <c r="G70" s="4">
        <v>47.5</v>
      </c>
      <c r="H70" s="4">
        <v>51.3</v>
      </c>
      <c r="I70" s="4"/>
      <c r="J70" s="4"/>
      <c r="K70" s="4"/>
      <c r="L70" s="4"/>
      <c r="M70" s="4"/>
      <c r="N70" s="4"/>
      <c r="O70" s="4"/>
    </row>
    <row r="71" spans="3:15">
      <c r="C71" s="1">
        <v>73</v>
      </c>
      <c r="D71" s="1"/>
      <c r="E71" s="4">
        <v>25.65</v>
      </c>
      <c r="F71" s="4">
        <v>28.5</v>
      </c>
      <c r="G71" s="4">
        <v>51.3</v>
      </c>
      <c r="H71" s="4">
        <v>55.1</v>
      </c>
      <c r="I71" s="4"/>
      <c r="J71" s="4"/>
      <c r="K71" s="4"/>
      <c r="L71" s="4"/>
      <c r="M71" s="4"/>
      <c r="N71" s="4"/>
      <c r="O71" s="4"/>
    </row>
    <row r="72" spans="3:15">
      <c r="C72" s="1">
        <v>74</v>
      </c>
      <c r="D72" s="1"/>
      <c r="E72" s="4">
        <v>27.55</v>
      </c>
      <c r="F72" s="4">
        <v>30.4</v>
      </c>
      <c r="G72" s="4">
        <v>55.1</v>
      </c>
      <c r="H72" s="4">
        <v>58.9</v>
      </c>
      <c r="I72" s="4"/>
      <c r="J72" s="4"/>
      <c r="K72" s="4"/>
      <c r="L72" s="4"/>
      <c r="M72" s="4"/>
      <c r="N72" s="4"/>
      <c r="O72" s="4"/>
    </row>
    <row r="73" spans="3:15">
      <c r="C73" s="1">
        <v>75</v>
      </c>
      <c r="D73" s="1"/>
      <c r="E73" s="4">
        <v>27.55</v>
      </c>
      <c r="F73" s="4">
        <v>30.4</v>
      </c>
      <c r="G73" s="4">
        <v>55.1</v>
      </c>
      <c r="H73" s="4">
        <v>58.9</v>
      </c>
      <c r="I73" s="4"/>
      <c r="J73" s="4"/>
      <c r="K73" s="4"/>
      <c r="L73" s="4"/>
      <c r="M73" s="4"/>
      <c r="N73" s="4"/>
      <c r="O73" s="4"/>
    </row>
    <row r="74" spans="3:15">
      <c r="C74" s="1">
        <v>76</v>
      </c>
      <c r="D74" s="1"/>
      <c r="E74" s="4">
        <v>28.5</v>
      </c>
      <c r="F74" s="4">
        <v>31.35</v>
      </c>
      <c r="G74" s="4">
        <v>57</v>
      </c>
      <c r="H74" s="4">
        <v>60.8</v>
      </c>
      <c r="I74" s="4"/>
      <c r="J74" s="4"/>
      <c r="K74" s="4"/>
      <c r="L74" s="4"/>
      <c r="M74" s="4"/>
      <c r="N74" s="4"/>
      <c r="O74" s="4"/>
    </row>
    <row r="75" spans="3:15">
      <c r="C75" s="1">
        <v>77</v>
      </c>
      <c r="D75" s="1"/>
      <c r="E75" s="4">
        <v>30.4</v>
      </c>
      <c r="F75" s="4">
        <v>33.25</v>
      </c>
      <c r="G75" s="4">
        <v>60.8</v>
      </c>
      <c r="H75" s="4">
        <v>64.599999999999994</v>
      </c>
      <c r="I75" s="4"/>
      <c r="J75" s="4"/>
      <c r="K75" s="4"/>
      <c r="L75" s="4"/>
      <c r="M75" s="4"/>
      <c r="N75" s="4"/>
      <c r="O75" s="4"/>
    </row>
    <row r="76" spans="3:15">
      <c r="C76" s="1">
        <v>78</v>
      </c>
      <c r="D76" s="1"/>
      <c r="E76" s="4">
        <v>33.25</v>
      </c>
      <c r="F76" s="4">
        <v>36.1</v>
      </c>
      <c r="G76" s="4">
        <v>66.5</v>
      </c>
      <c r="H76" s="4">
        <v>70.3</v>
      </c>
      <c r="I76" s="4"/>
      <c r="J76" s="4"/>
      <c r="K76" s="4"/>
      <c r="L76" s="4"/>
      <c r="M76" s="4"/>
      <c r="N76" s="4"/>
      <c r="O76" s="4"/>
    </row>
    <row r="77" spans="3:15">
      <c r="C77" s="1">
        <v>79</v>
      </c>
      <c r="D77" s="1"/>
      <c r="E77" s="4">
        <v>35.15</v>
      </c>
      <c r="F77" s="4">
        <v>38</v>
      </c>
      <c r="G77" s="4">
        <v>70.3</v>
      </c>
      <c r="H77" s="4">
        <v>74.099999999999994</v>
      </c>
      <c r="I77" s="4"/>
      <c r="J77" s="4"/>
      <c r="K77" s="4"/>
      <c r="L77" s="4"/>
      <c r="M77" s="4"/>
      <c r="N77" s="4"/>
      <c r="O77" s="4"/>
    </row>
    <row r="78" spans="3:15">
      <c r="C78" s="1">
        <v>80</v>
      </c>
      <c r="D78" s="1"/>
      <c r="E78" s="4">
        <v>37.049999999999997</v>
      </c>
      <c r="F78" s="4">
        <v>39.9</v>
      </c>
      <c r="G78" s="4">
        <v>74.099999999999994</v>
      </c>
      <c r="H78" s="4">
        <v>77.900000000000006</v>
      </c>
      <c r="I78" s="4"/>
      <c r="J78" s="4"/>
      <c r="K78" s="4"/>
      <c r="L78" s="4"/>
      <c r="M78" s="4"/>
      <c r="N78" s="4"/>
      <c r="O78" s="4"/>
    </row>
    <row r="79" spans="3:15">
      <c r="C79" s="1">
        <v>81</v>
      </c>
      <c r="D79" s="1"/>
      <c r="E79" s="4">
        <v>39.9</v>
      </c>
      <c r="F79" s="4">
        <v>42.75</v>
      </c>
      <c r="G79" s="4">
        <v>79.8</v>
      </c>
      <c r="H79" s="4">
        <v>83.6</v>
      </c>
      <c r="I79" s="4"/>
      <c r="J79" s="4"/>
      <c r="K79" s="4"/>
      <c r="L79" s="4"/>
      <c r="M79" s="4"/>
      <c r="N79" s="4"/>
      <c r="O79" s="4"/>
    </row>
    <row r="80" spans="3:15">
      <c r="C80" s="1">
        <v>82</v>
      </c>
      <c r="D80" s="1"/>
      <c r="E80" s="4">
        <v>42.75</v>
      </c>
      <c r="F80" s="4">
        <v>45.6</v>
      </c>
      <c r="G80" s="4">
        <v>85.5</v>
      </c>
      <c r="H80" s="4">
        <v>89.3</v>
      </c>
      <c r="I80" s="4"/>
      <c r="J80" s="4"/>
      <c r="K80" s="4"/>
      <c r="L80" s="4"/>
      <c r="M80" s="4"/>
      <c r="N80" s="4"/>
      <c r="O80" s="4"/>
    </row>
    <row r="81" spans="3:15">
      <c r="C81" s="1">
        <v>83</v>
      </c>
      <c r="D81" s="1"/>
      <c r="E81" s="4">
        <v>44.65</v>
      </c>
      <c r="F81" s="4">
        <v>47.5</v>
      </c>
      <c r="G81" s="4">
        <v>89.3</v>
      </c>
      <c r="H81" s="4">
        <v>93.1</v>
      </c>
      <c r="I81" s="4"/>
      <c r="J81" s="4"/>
      <c r="K81" s="4"/>
      <c r="L81" s="4"/>
      <c r="M81" s="4"/>
      <c r="N81" s="4"/>
      <c r="O81" s="4"/>
    </row>
    <row r="82" spans="3:15">
      <c r="C82" s="1">
        <v>84</v>
      </c>
      <c r="D82" s="1"/>
      <c r="E82" s="4">
        <v>47.5</v>
      </c>
      <c r="F82" s="4">
        <v>50.35</v>
      </c>
      <c r="G82" s="4">
        <v>95</v>
      </c>
      <c r="H82" s="4">
        <v>98.8</v>
      </c>
      <c r="I82" s="4"/>
      <c r="J82" s="4"/>
      <c r="K82" s="4"/>
      <c r="L82" s="4"/>
      <c r="M82" s="4"/>
      <c r="N82" s="4"/>
      <c r="O82" s="4"/>
    </row>
    <row r="83" spans="3:15">
      <c r="C83" s="1">
        <v>85</v>
      </c>
      <c r="D83" s="1"/>
      <c r="E83" s="4">
        <v>49.4</v>
      </c>
      <c r="F83" s="4">
        <v>52.25</v>
      </c>
      <c r="G83" s="4">
        <v>98.8</v>
      </c>
      <c r="H83" s="4">
        <v>102.6</v>
      </c>
      <c r="I83" s="4"/>
      <c r="J83" s="4"/>
      <c r="K83" s="4"/>
      <c r="L83" s="4"/>
      <c r="M83" s="4"/>
      <c r="N83" s="4"/>
      <c r="O83" s="4"/>
    </row>
    <row r="84" spans="3:15">
      <c r="C84" s="1">
        <v>86</v>
      </c>
      <c r="D84" s="1"/>
      <c r="E84" s="4">
        <v>50.35</v>
      </c>
      <c r="F84" s="4">
        <v>53.2</v>
      </c>
      <c r="G84" s="4">
        <v>100.7</v>
      </c>
      <c r="H84" s="4">
        <v>104.5</v>
      </c>
      <c r="I84" s="4"/>
      <c r="J84" s="4"/>
      <c r="K84" s="4"/>
      <c r="L84" s="4"/>
      <c r="M84" s="4"/>
      <c r="N84" s="4"/>
      <c r="O84" s="4"/>
    </row>
    <row r="85" spans="3:15">
      <c r="C85" s="1">
        <v>87</v>
      </c>
      <c r="D85" s="1"/>
      <c r="E85" s="4">
        <v>51.3</v>
      </c>
      <c r="F85" s="4">
        <v>54.15</v>
      </c>
      <c r="G85" s="4">
        <v>102.6</v>
      </c>
      <c r="H85" s="4">
        <v>106.4</v>
      </c>
      <c r="I85" s="4"/>
      <c r="J85" s="4"/>
      <c r="K85" s="4"/>
      <c r="L85" s="4"/>
      <c r="M85" s="4"/>
      <c r="N85" s="4"/>
      <c r="O85" s="4"/>
    </row>
    <row r="86" spans="3:15">
      <c r="C86" s="1">
        <v>88</v>
      </c>
      <c r="D86" s="1"/>
      <c r="E86" s="4">
        <v>51.3</v>
      </c>
      <c r="F86" s="4">
        <v>54.15</v>
      </c>
      <c r="G86" s="4">
        <v>102.6</v>
      </c>
      <c r="H86" s="4">
        <v>106.4</v>
      </c>
      <c r="I86" s="4"/>
      <c r="J86" s="4"/>
      <c r="K86" s="4"/>
      <c r="L86" s="4"/>
      <c r="M86" s="4"/>
      <c r="N86" s="4"/>
      <c r="O86" s="4"/>
    </row>
    <row r="87" spans="3:15">
      <c r="C87" s="1">
        <v>89</v>
      </c>
      <c r="D87" s="1"/>
      <c r="E87" s="4">
        <v>51.3</v>
      </c>
      <c r="F87" s="4">
        <v>54.15</v>
      </c>
      <c r="G87" s="4">
        <v>102.6</v>
      </c>
      <c r="H87" s="4">
        <v>106.4</v>
      </c>
      <c r="I87" s="4"/>
      <c r="J87" s="4"/>
      <c r="K87" s="4"/>
      <c r="L87" s="4"/>
      <c r="M87" s="4"/>
      <c r="N87" s="4"/>
      <c r="O87" s="4"/>
    </row>
  </sheetData>
  <mergeCells count="1">
    <mergeCell ref="E10:H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5D8019F73A15458786BDAC35FE93A2" ma:contentTypeVersion="13" ma:contentTypeDescription="Create a new document." ma:contentTypeScope="" ma:versionID="3b555a3a15740f3fabf679da55c25ed8">
  <xsd:schema xmlns:xsd="http://www.w3.org/2001/XMLSchema" xmlns:xs="http://www.w3.org/2001/XMLSchema" xmlns:p="http://schemas.microsoft.com/office/2006/metadata/properties" xmlns:ns2="4e88451c-1172-455d-a754-358e0c640a44" targetNamespace="http://schemas.microsoft.com/office/2006/metadata/properties" ma:root="true" ma:fieldsID="80cba61ae08ee28bba9135c7d70362ca" ns2:_="">
    <xsd:import namespace="4e88451c-1172-455d-a754-358e0c640a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8451c-1172-455d-a754-358e0c640a4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2415E9-A639-4833-B5CD-9CC08A9794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738AA6-72B7-42F1-BD07-43976748FB6B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4e88451c-1172-455d-a754-358e0c640a44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EBA124-595D-4D14-B888-B278E47C6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8451c-1172-455d-a754-358e0c640a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Calculator</vt:lpstr>
      <vt:lpstr>0TX</vt:lpstr>
      <vt:lpstr>60.1.1</vt:lpstr>
      <vt:lpstr>LRFactor</vt:lpstr>
    </vt:vector>
  </TitlesOfParts>
  <Company>Cigna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Kwok, Johnathan</dc:creator>
  <cp:lastModifiedBy>Rick Mellon</cp:lastModifiedBy>
  <dcterms:created xsi:type="dcterms:W3CDTF">2024-04-04T23:04:00Z</dcterms:created>
  <dcterms:modified xsi:type="dcterms:W3CDTF">2026-01-26T19:42:52Z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0x010100285D8019F73A15458786BDAC35FE93A2</vt:lpwstr>
  </property>
</Properties>
</file>